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2240" activeTab="1"/>
  </bookViews>
  <sheets>
    <sheet name="(c)" sheetId="13" r:id="rId1"/>
    <sheet name="90% Aircraft + Factor" sheetId="4" r:id="rId2"/>
    <sheet name="Category" sheetId="8" r:id="rId3"/>
    <sheet name="Long-range" sheetId="11" r:id="rId4"/>
    <sheet name="Short-range" sheetId="12" r:id="rId5"/>
  </sheets>
  <externalReferences>
    <externalReference r:id="rId6"/>
    <externalReference r:id="rId7"/>
  </externalReferences>
  <definedNames>
    <definedName name="A" localSheetId="0">[1]Inputs_Outputs!$B$4</definedName>
    <definedName name="a" localSheetId="2">#REF!</definedName>
    <definedName name="a" localSheetId="3">#REF!</definedName>
    <definedName name="a" localSheetId="4">#REF!</definedName>
    <definedName name="a">#REF!</definedName>
    <definedName name="a_sound">[1]Inputs_Outputs!$J$5</definedName>
    <definedName name="BPR" localSheetId="0">[1]Inputs_Outputs!$F$3</definedName>
    <definedName name="BPR" localSheetId="2">#REF!</definedName>
    <definedName name="BPR" localSheetId="3">#REF!</definedName>
    <definedName name="BPR" localSheetId="4">#REF!</definedName>
    <definedName name="BPR">#REF!</definedName>
    <definedName name="c_dw">[1]Fuel!$C$23</definedName>
    <definedName name="Cd">[1]Fuel!$C$31</definedName>
    <definedName name="Cd0">[1]Fuel!$C$28</definedName>
    <definedName name="Cdoc">[1]DOC!$C$92</definedName>
    <definedName name="CF_AIC">[1]Environmental!$C$65</definedName>
    <definedName name="CF_NOx">[1]Environmental!$C$64</definedName>
    <definedName name="CL" localSheetId="0">[1]Fuel!$C$29</definedName>
    <definedName name="CL" localSheetId="2">#REF!</definedName>
    <definedName name="CL" localSheetId="3">#REF!</definedName>
    <definedName name="CL" localSheetId="4">#REF!</definedName>
    <definedName name="CL">#REF!</definedName>
    <definedName name="CL_m" localSheetId="2">#REF!</definedName>
    <definedName name="CL_m" localSheetId="3">#REF!</definedName>
    <definedName name="CL_m" localSheetId="4">#REF!</definedName>
    <definedName name="CL_m">#REF!</definedName>
    <definedName name="d_f">[1]Inputs_Outputs!#REF!</definedName>
    <definedName name="df">[1]Inputs_Outputs!#REF!</definedName>
    <definedName name="DmG">'[2]Schneeballfaktor '!$B$32</definedName>
    <definedName name="DmL">'[2]Schneeballfaktor '!$B$4</definedName>
    <definedName name="e" localSheetId="0">[1]Fuel!$C$15</definedName>
    <definedName name="e" localSheetId="2">#REF!</definedName>
    <definedName name="e" localSheetId="3">#REF!</definedName>
    <definedName name="e" localSheetId="4">#REF!</definedName>
    <definedName name="e">#REF!</definedName>
    <definedName name="E_glide">[1]Fuel!$C$33</definedName>
    <definedName name="EI_NOx">[1]Environmental!$C$50</definedName>
    <definedName name="FL">'[1]Flight time'!$B$167</definedName>
    <definedName name="fuel_km">[1]Fuel!$I$41</definedName>
    <definedName name="fuel_mile">[1]Fuel!$I$42</definedName>
    <definedName name="g" localSheetId="0">[1]Inputs_Outputs!$N$2</definedName>
    <definedName name="g" localSheetId="2">#REF!</definedName>
    <definedName name="g" localSheetId="3">#REF!</definedName>
    <definedName name="g" localSheetId="4">#REF!</definedName>
    <definedName name="g">#REF!</definedName>
    <definedName name="gamma" localSheetId="2">#REF!</definedName>
    <definedName name="gamma" localSheetId="3">#REF!</definedName>
    <definedName name="gamma" localSheetId="4">#REF!</definedName>
    <definedName name="gamma">#REF!</definedName>
    <definedName name="H">[1]Inputs_Outputs!$J$3</definedName>
    <definedName name="Hft">[1]Inputs_Outputs!$J$4</definedName>
    <definedName name="k_inf">[1]DOC!$C$10</definedName>
    <definedName name="L">[1]Inputs_Outputs!$N$4</definedName>
    <definedName name="L_D" localSheetId="2">#REF!</definedName>
    <definedName name="L_D" localSheetId="3">#REF!</definedName>
    <definedName name="L_D" localSheetId="4">#REF!</definedName>
    <definedName name="L_D">#REF!</definedName>
    <definedName name="L_D_max" localSheetId="2">#REF!</definedName>
    <definedName name="L_D_max" localSheetId="3">#REF!</definedName>
    <definedName name="L_D_max" localSheetId="4">#REF!</definedName>
    <definedName name="L_D_max">#REF!</definedName>
    <definedName name="M" localSheetId="0">[1]Inputs_Outputs!$J$2</definedName>
    <definedName name="M" localSheetId="2">#REF!</definedName>
    <definedName name="M" localSheetId="3">#REF!</definedName>
    <definedName name="M" localSheetId="4">#REF!</definedName>
    <definedName name="M">#REF!</definedName>
    <definedName name="m_e">[1]Inputs_Outputs!$F$8</definedName>
    <definedName name="M_opt">[1]Inputs_Outputs!$B$13</definedName>
    <definedName name="m_PL">[1]DOC!$C$84</definedName>
    <definedName name="m_PLmax">[1]Inputs_Outputs!$B$10</definedName>
    <definedName name="mF">'[2]Schneeballfaktor '!$B$9</definedName>
    <definedName name="Mff">[1]DOC!$C$43</definedName>
    <definedName name="mFmMTO">'[2]Schneeballfaktor '!$B$8</definedName>
    <definedName name="mFOB">[1]DOC!$C$50</definedName>
    <definedName name="mMPL">'[2]Schneeballfaktor '!$B$10</definedName>
    <definedName name="mMTO">'[2]Schneeballfaktor '!$B$5</definedName>
    <definedName name="mMTOG">'[2]Schneeballfaktor '!$B$13</definedName>
    <definedName name="mOE">'[2]Schneeballfaktor '!$B$7</definedName>
    <definedName name="mOEmMTO">'[2]Schneeballfaktor '!$B$6</definedName>
    <definedName name="MTOW">[1]Inputs_Outputs!$B$2</definedName>
    <definedName name="MZFW">[1]Inputs_Outputs!$B$6</definedName>
    <definedName name="n_E">[1]Inputs_Outputs!$F$2</definedName>
    <definedName name="n_PAX">[1]Inputs_Outputs!$B$11</definedName>
    <definedName name="n_shafts">[1]Inputs_Outputs!$F$7</definedName>
    <definedName name="n_stages">[1]Inputs_Outputs!$F$6</definedName>
    <definedName name="nt_a">[1]DOC!$C$40</definedName>
    <definedName name="OAPR">[1]Inputs_Outputs!$F$5</definedName>
    <definedName name="OEW">[1]Inputs_Outputs!$B$9</definedName>
    <definedName name="p">[1]Inputs_Outputs!$J$7</definedName>
    <definedName name="p_t">[1]Inputs_Outputs!$N$9</definedName>
    <definedName name="p0" localSheetId="0">[1]Inputs_Outputs!$N$6</definedName>
    <definedName name="p0" localSheetId="2">#REF!</definedName>
    <definedName name="p0" localSheetId="3">#REF!</definedName>
    <definedName name="p0" localSheetId="4">#REF!</definedName>
    <definedName name="p0">#REF!</definedName>
    <definedName name="phi">[1]Inputs_Outputs!$B$7</definedName>
    <definedName name="phi_rad">[1]Inputs_Outputs!$B$8</definedName>
    <definedName name="price_fuel">[1]DOC!$C$7</definedName>
    <definedName name="R_const">[1]Inputs_Outputs!$N$3</definedName>
    <definedName name="range">[1]Inputs_Outputs!$J$12</definedName>
    <definedName name="range_added">'[1]Flight time'!$B$170</definedName>
    <definedName name="range_mile">[1]DOC!$D$41</definedName>
    <definedName name="rho">[1]Inputs_Outputs!$J$8</definedName>
    <definedName name="rho_t">[1]Inputs_Outputs!$N$10</definedName>
    <definedName name="rho0">[1]Inputs_Outputs!$N$7</definedName>
    <definedName name="SS">[1]Inputs_Outputs!$B$3</definedName>
    <definedName name="Swet">[1]Inputs_Outputs!#REF!</definedName>
    <definedName name="T">[1]Inputs_Outputs!$J$6</definedName>
    <definedName name="T_t">[1]Inputs_Outputs!$N$8</definedName>
    <definedName name="T_to">[1]Inputs_Outputs!$F$4</definedName>
    <definedName name="T0">[1]Inputs_Outputs!$N$5</definedName>
    <definedName name="TAS">[1]Inputs_Outputs!$J$10</definedName>
    <definedName name="TAS_regulated">'[1]Flight time'!$B$166</definedName>
    <definedName name="tb">[1]DOC!$C$79</definedName>
    <definedName name="tf">[1]DOC!$C$59</definedName>
    <definedName name="tf_added">'[1]Flight time'!$B$168</definedName>
    <definedName name="TSFC">[1]Fuel!$I$35</definedName>
    <definedName name="Uaf">[1]DOC!$C$96</definedName>
    <definedName name="V_CR" localSheetId="2">#REF!</definedName>
    <definedName name="V_CR" localSheetId="3">#REF!</definedName>
    <definedName name="V_CR" localSheetId="4">#REF!</definedName>
    <definedName name="V_CR">#REF!</definedName>
    <definedName name="w_co2">[1]Inputs_Outputs!$B$164</definedName>
    <definedName name="w_doc">[1]Inputs_Outputs!$B$157</definedName>
    <definedName name="w_env">[1]Inputs_Outputs!$B$158</definedName>
    <definedName name="w_resource">[1]Inputs_Outputs!$B$163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3" i="12" l="1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S47"/>
  <c r="S45"/>
  <c r="S44"/>
  <c r="Q44"/>
  <c r="O44"/>
  <c r="D44"/>
  <c r="Q43"/>
  <c r="S43" s="1"/>
  <c r="O43"/>
  <c r="D43"/>
  <c r="S42"/>
  <c r="Q42"/>
  <c r="O42"/>
  <c r="D42"/>
  <c r="S41"/>
  <c r="Q41"/>
  <c r="O41"/>
  <c r="D41"/>
  <c r="Q40"/>
  <c r="S40" s="1"/>
  <c r="O40"/>
  <c r="D40"/>
  <c r="S39"/>
  <c r="Q39"/>
  <c r="O39"/>
  <c r="D39"/>
  <c r="Q38"/>
  <c r="S38" s="1"/>
  <c r="O38"/>
  <c r="D38"/>
  <c r="Q37"/>
  <c r="S37" s="1"/>
  <c r="O37"/>
  <c r="D37"/>
  <c r="S36"/>
  <c r="Q36"/>
  <c r="O36"/>
  <c r="D36"/>
  <c r="Q35"/>
  <c r="S35" s="1"/>
  <c r="O35"/>
  <c r="D35"/>
  <c r="S34"/>
  <c r="Q34"/>
  <c r="O34"/>
  <c r="D34"/>
  <c r="S33"/>
  <c r="Q33"/>
  <c r="O33"/>
  <c r="D33"/>
  <c r="Q32"/>
  <c r="S32" s="1"/>
  <c r="O32"/>
  <c r="D32"/>
  <c r="S31"/>
  <c r="Q31"/>
  <c r="O31"/>
  <c r="D31"/>
  <c r="Q30"/>
  <c r="S30" s="1"/>
  <c r="O30"/>
  <c r="D30"/>
  <c r="Q29"/>
  <c r="S29" s="1"/>
  <c r="O29"/>
  <c r="D29"/>
  <c r="S28"/>
  <c r="Q28"/>
  <c r="O28"/>
  <c r="D28"/>
  <c r="Q27"/>
  <c r="S27" s="1"/>
  <c r="O27"/>
  <c r="D27"/>
  <c r="S26"/>
  <c r="Q26"/>
  <c r="O26"/>
  <c r="D26"/>
  <c r="S25"/>
  <c r="Q25"/>
  <c r="O25"/>
  <c r="D25"/>
  <c r="Q24"/>
  <c r="S24" s="1"/>
  <c r="O24"/>
  <c r="D24"/>
  <c r="S23"/>
  <c r="Q23"/>
  <c r="O23"/>
  <c r="D23"/>
  <c r="Q22"/>
  <c r="S22" s="1"/>
  <c r="O22"/>
  <c r="D22"/>
  <c r="Q21"/>
  <c r="S21" s="1"/>
  <c r="O21"/>
  <c r="D21"/>
  <c r="S20"/>
  <c r="Q20"/>
  <c r="O20"/>
  <c r="D20"/>
  <c r="Q19"/>
  <c r="S19" s="1"/>
  <c r="O19"/>
  <c r="D19"/>
  <c r="S18"/>
  <c r="Q18"/>
  <c r="O18"/>
  <c r="D18"/>
  <c r="S17"/>
  <c r="Q17"/>
  <c r="O17"/>
  <c r="D17"/>
  <c r="Q16"/>
  <c r="S16" s="1"/>
  <c r="O16"/>
  <c r="D16"/>
  <c r="S15"/>
  <c r="Q15"/>
  <c r="O15"/>
  <c r="D15"/>
  <c r="Q14"/>
  <c r="S14" s="1"/>
  <c r="O14"/>
  <c r="D14"/>
  <c r="Q13"/>
  <c r="S13" s="1"/>
  <c r="O13"/>
  <c r="D13"/>
  <c r="S12"/>
  <c r="Q12"/>
  <c r="O12"/>
  <c r="D12"/>
  <c r="Q11"/>
  <c r="S11" s="1"/>
  <c r="O11"/>
  <c r="D11"/>
  <c r="S10"/>
  <c r="Q10"/>
  <c r="O10"/>
  <c r="D10"/>
  <c r="S9"/>
  <c r="Q9"/>
  <c r="O9"/>
  <c r="D9"/>
  <c r="Q8"/>
  <c r="S8" s="1"/>
  <c r="O8"/>
  <c r="D8"/>
  <c r="S7"/>
  <c r="Q7"/>
  <c r="O7"/>
  <c r="D7"/>
  <c r="Q6"/>
  <c r="S6" s="1"/>
  <c r="O6"/>
  <c r="D6"/>
  <c r="Q5"/>
  <c r="S5" s="1"/>
  <c r="O5"/>
  <c r="D5"/>
  <c r="S4"/>
  <c r="Q4"/>
  <c r="O4"/>
  <c r="D4"/>
  <c r="Q3"/>
  <c r="S3" s="1"/>
  <c r="O3"/>
  <c r="D3"/>
  <c r="G3" s="1"/>
  <c r="Y51" i="11"/>
  <c r="E60" i="12" l="1"/>
  <c r="E17"/>
  <c r="E78"/>
  <c r="E36"/>
  <c r="E61"/>
  <c r="E76"/>
  <c r="E77"/>
  <c r="E27"/>
  <c r="F27" s="1"/>
  <c r="E108"/>
  <c r="E35"/>
  <c r="E109"/>
  <c r="E22"/>
  <c r="F22" s="1"/>
  <c r="E112"/>
  <c r="E41"/>
  <c r="E66"/>
  <c r="E114"/>
  <c r="E14"/>
  <c r="E51"/>
  <c r="E99"/>
  <c r="E28"/>
  <c r="E68"/>
  <c r="Y51"/>
  <c r="E54"/>
  <c r="E86"/>
  <c r="E102"/>
  <c r="E118"/>
  <c r="E12"/>
  <c r="E93"/>
  <c r="E9"/>
  <c r="F9" s="1"/>
  <c r="E67"/>
  <c r="E100"/>
  <c r="E38"/>
  <c r="E29"/>
  <c r="E5"/>
  <c r="E10"/>
  <c r="E7"/>
  <c r="E65"/>
  <c r="E24"/>
  <c r="E37"/>
  <c r="E21"/>
  <c r="E13"/>
  <c r="E53"/>
  <c r="E34"/>
  <c r="E18"/>
  <c r="E39"/>
  <c r="E42"/>
  <c r="E26"/>
  <c r="F26" s="1"/>
  <c r="E15"/>
  <c r="E117"/>
  <c r="E101"/>
  <c r="E85"/>
  <c r="E69"/>
  <c r="E31"/>
  <c r="E32"/>
  <c r="E23"/>
  <c r="E40"/>
  <c r="E16"/>
  <c r="E111"/>
  <c r="E95"/>
  <c r="E79"/>
  <c r="E63"/>
  <c r="E97"/>
  <c r="E113"/>
  <c r="E8"/>
  <c r="F8" s="1"/>
  <c r="E81"/>
  <c r="E94"/>
  <c r="E64"/>
  <c r="E115"/>
  <c r="E92"/>
  <c r="E62"/>
  <c r="E4"/>
  <c r="F4" s="1"/>
  <c r="E96"/>
  <c r="E98"/>
  <c r="E116"/>
  <c r="E25"/>
  <c r="E44"/>
  <c r="E110"/>
  <c r="E80"/>
  <c r="E82"/>
  <c r="E83"/>
  <c r="E52"/>
  <c r="E84"/>
  <c r="E19"/>
  <c r="E33"/>
  <c r="E6"/>
  <c r="E55"/>
  <c r="E103"/>
  <c r="E20"/>
  <c r="E56"/>
  <c r="E104"/>
  <c r="E74"/>
  <c r="E90"/>
  <c r="E106"/>
  <c r="E122"/>
  <c r="E70"/>
  <c r="E71"/>
  <c r="E87"/>
  <c r="E119"/>
  <c r="E72"/>
  <c r="E88"/>
  <c r="E120"/>
  <c r="E11"/>
  <c r="E43"/>
  <c r="E57"/>
  <c r="E73"/>
  <c r="E89"/>
  <c r="E105"/>
  <c r="E121"/>
  <c r="E58"/>
  <c r="E30"/>
  <c r="Y50"/>
  <c r="E59"/>
  <c r="E75"/>
  <c r="E91"/>
  <c r="E107"/>
  <c r="E123"/>
  <c r="E3"/>
  <c r="F3" s="1"/>
  <c r="D123" i="11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S47"/>
  <c r="S45"/>
  <c r="Q44"/>
  <c r="S44" s="1"/>
  <c r="O44"/>
  <c r="D44"/>
  <c r="Q43"/>
  <c r="S43" s="1"/>
  <c r="O43"/>
  <c r="D43"/>
  <c r="Q42"/>
  <c r="S42" s="1"/>
  <c r="O42"/>
  <c r="D42"/>
  <c r="Q41"/>
  <c r="S41" s="1"/>
  <c r="O41"/>
  <c r="D41"/>
  <c r="Q40"/>
  <c r="S40" s="1"/>
  <c r="O40"/>
  <c r="D40"/>
  <c r="Q39"/>
  <c r="S39" s="1"/>
  <c r="O39"/>
  <c r="D39"/>
  <c r="Q38"/>
  <c r="S38" s="1"/>
  <c r="O38"/>
  <c r="D38"/>
  <c r="Q37"/>
  <c r="S37" s="1"/>
  <c r="O37"/>
  <c r="D37"/>
  <c r="Q36"/>
  <c r="S36" s="1"/>
  <c r="O36"/>
  <c r="D36"/>
  <c r="Q35"/>
  <c r="S35" s="1"/>
  <c r="O35"/>
  <c r="D35"/>
  <c r="Q34"/>
  <c r="S34" s="1"/>
  <c r="O34"/>
  <c r="D34"/>
  <c r="Q33"/>
  <c r="S33" s="1"/>
  <c r="O33"/>
  <c r="D33"/>
  <c r="Q32"/>
  <c r="S32" s="1"/>
  <c r="O32"/>
  <c r="D32"/>
  <c r="Q31"/>
  <c r="S31" s="1"/>
  <c r="O31"/>
  <c r="D31"/>
  <c r="Q30"/>
  <c r="S30" s="1"/>
  <c r="O30"/>
  <c r="D30"/>
  <c r="Q29"/>
  <c r="S29" s="1"/>
  <c r="O29"/>
  <c r="D29"/>
  <c r="Q28"/>
  <c r="S28" s="1"/>
  <c r="O28"/>
  <c r="D28"/>
  <c r="Q27"/>
  <c r="S27" s="1"/>
  <c r="O27"/>
  <c r="D27"/>
  <c r="Q26"/>
  <c r="S26" s="1"/>
  <c r="O26"/>
  <c r="D26"/>
  <c r="Q25"/>
  <c r="S25" s="1"/>
  <c r="O25"/>
  <c r="D25"/>
  <c r="Q24"/>
  <c r="S24" s="1"/>
  <c r="O24"/>
  <c r="D24"/>
  <c r="Q23"/>
  <c r="S23" s="1"/>
  <c r="O23"/>
  <c r="D23"/>
  <c r="Q22"/>
  <c r="S22" s="1"/>
  <c r="O22"/>
  <c r="D22"/>
  <c r="Q21"/>
  <c r="S21" s="1"/>
  <c r="O21"/>
  <c r="D21"/>
  <c r="Q20"/>
  <c r="S20" s="1"/>
  <c r="O20"/>
  <c r="D20"/>
  <c r="Q19"/>
  <c r="S19" s="1"/>
  <c r="O19"/>
  <c r="D19"/>
  <c r="Q18"/>
  <c r="S18" s="1"/>
  <c r="O18"/>
  <c r="D18"/>
  <c r="Q17"/>
  <c r="S17" s="1"/>
  <c r="O17"/>
  <c r="D17"/>
  <c r="Q16"/>
  <c r="S16" s="1"/>
  <c r="O16"/>
  <c r="D16"/>
  <c r="Q15"/>
  <c r="S15" s="1"/>
  <c r="O15"/>
  <c r="D15"/>
  <c r="Q14"/>
  <c r="S14" s="1"/>
  <c r="O14"/>
  <c r="D14"/>
  <c r="Q13"/>
  <c r="S13" s="1"/>
  <c r="O13"/>
  <c r="D13"/>
  <c r="Q12"/>
  <c r="S12" s="1"/>
  <c r="O12"/>
  <c r="D12"/>
  <c r="Q11"/>
  <c r="S11" s="1"/>
  <c r="O11"/>
  <c r="D11"/>
  <c r="Q10"/>
  <c r="S10" s="1"/>
  <c r="O10"/>
  <c r="D10"/>
  <c r="Q9"/>
  <c r="S9" s="1"/>
  <c r="O9"/>
  <c r="D9"/>
  <c r="Q8"/>
  <c r="S8" s="1"/>
  <c r="O8"/>
  <c r="D8"/>
  <c r="Q7"/>
  <c r="S7" s="1"/>
  <c r="O7"/>
  <c r="D7"/>
  <c r="Q6"/>
  <c r="S6" s="1"/>
  <c r="O6"/>
  <c r="D6"/>
  <c r="Q5"/>
  <c r="S5" s="1"/>
  <c r="O5"/>
  <c r="D5"/>
  <c r="Q4"/>
  <c r="S4" s="1"/>
  <c r="O4"/>
  <c r="D4"/>
  <c r="Q3"/>
  <c r="S3" s="1"/>
  <c r="O3"/>
  <c r="D3"/>
  <c r="F23" i="12" l="1"/>
  <c r="F24" s="1"/>
  <c r="F25" s="1"/>
  <c r="F28"/>
  <c r="F10"/>
  <c r="F11" s="1"/>
  <c r="F12" s="1"/>
  <c r="F13" s="1"/>
  <c r="F14" s="1"/>
  <c r="F15" s="1"/>
  <c r="F16" s="1"/>
  <c r="F17" s="1"/>
  <c r="F18" s="1"/>
  <c r="F19" s="1"/>
  <c r="F20" s="1"/>
  <c r="F21" s="1"/>
  <c r="F5"/>
  <c r="F6" s="1"/>
  <c r="F7" s="1"/>
  <c r="F29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Y50" i="11"/>
  <c r="G3"/>
  <c r="E3" s="1"/>
  <c r="F3" s="1"/>
  <c r="E4"/>
  <c r="F4" s="1"/>
  <c r="E8"/>
  <c r="F8" s="1"/>
  <c r="E12"/>
  <c r="E16"/>
  <c r="E20"/>
  <c r="E24"/>
  <c r="E23"/>
  <c r="E27"/>
  <c r="E31"/>
  <c r="E35"/>
  <c r="E122"/>
  <c r="E118"/>
  <c r="E114"/>
  <c r="E110"/>
  <c r="E106"/>
  <c r="E74"/>
  <c r="E70"/>
  <c r="E66"/>
  <c r="E62"/>
  <c r="E58"/>
  <c r="E54"/>
  <c r="E37"/>
  <c r="E39"/>
  <c r="E42"/>
  <c r="E79"/>
  <c r="E83"/>
  <c r="E87"/>
  <c r="E91"/>
  <c r="E95"/>
  <c r="E99"/>
  <c r="E103"/>
  <c r="E107"/>
  <c r="E111"/>
  <c r="O33" i="8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4"/>
  <c r="O35"/>
  <c r="O36"/>
  <c r="O37"/>
  <c r="O38"/>
  <c r="O39"/>
  <c r="O40"/>
  <c r="O41"/>
  <c r="O42"/>
  <c r="O43"/>
  <c r="O44"/>
  <c r="O3"/>
  <c r="E75" i="11" l="1"/>
  <c r="E78"/>
  <c r="E19"/>
  <c r="E71"/>
  <c r="E82"/>
  <c r="E15"/>
  <c r="E67"/>
  <c r="E86"/>
  <c r="E11"/>
  <c r="E43"/>
  <c r="E63"/>
  <c r="E90"/>
  <c r="E7"/>
  <c r="E123"/>
  <c r="E59"/>
  <c r="E94"/>
  <c r="E36"/>
  <c r="E119"/>
  <c r="E55"/>
  <c r="E98"/>
  <c r="E32"/>
  <c r="E115"/>
  <c r="E51"/>
  <c r="E102"/>
  <c r="E28"/>
  <c r="E41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4"/>
  <c r="E40"/>
  <c r="E3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33"/>
  <c r="E29"/>
  <c r="E25"/>
  <c r="E21"/>
  <c r="E17"/>
  <c r="E13"/>
  <c r="E9"/>
  <c r="F9" s="1"/>
  <c r="E5"/>
  <c r="F5" s="1"/>
  <c r="E34"/>
  <c r="E30"/>
  <c r="E26"/>
  <c r="F26" s="1"/>
  <c r="E22"/>
  <c r="F22" s="1"/>
  <c r="F23" s="1"/>
  <c r="F24" s="1"/>
  <c r="E18"/>
  <c r="E14"/>
  <c r="E10"/>
  <c r="E6"/>
  <c r="F6" s="1"/>
  <c r="F7" s="1"/>
  <c r="F10"/>
  <c r="F11" s="1"/>
  <c r="F12" s="1"/>
  <c r="F27"/>
  <c r="F28" s="1"/>
  <c r="F29" s="1"/>
  <c r="F30" s="1"/>
  <c r="F31" s="1"/>
  <c r="S47" i="8"/>
  <c r="S45"/>
  <c r="AE45" s="1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Q44"/>
  <c r="S44" s="1"/>
  <c r="D44"/>
  <c r="Q43"/>
  <c r="S43" s="1"/>
  <c r="D43"/>
  <c r="Q42"/>
  <c r="S42" s="1"/>
  <c r="D42"/>
  <c r="Q41"/>
  <c r="S41" s="1"/>
  <c r="D41"/>
  <c r="Q40"/>
  <c r="S40" s="1"/>
  <c r="D40"/>
  <c r="Q39"/>
  <c r="S39" s="1"/>
  <c r="D39"/>
  <c r="Q38"/>
  <c r="S38" s="1"/>
  <c r="D38"/>
  <c r="Q37"/>
  <c r="S37" s="1"/>
  <c r="D37"/>
  <c r="Q36"/>
  <c r="S36" s="1"/>
  <c r="D36"/>
  <c r="Q35"/>
  <c r="S35" s="1"/>
  <c r="D35"/>
  <c r="Q34"/>
  <c r="S34" s="1"/>
  <c r="D34"/>
  <c r="Q33"/>
  <c r="S33" s="1"/>
  <c r="D33"/>
  <c r="Q32"/>
  <c r="S32" s="1"/>
  <c r="D32"/>
  <c r="Q31"/>
  <c r="S31" s="1"/>
  <c r="D31"/>
  <c r="Q30"/>
  <c r="S30" s="1"/>
  <c r="D30"/>
  <c r="Q29"/>
  <c r="S29" s="1"/>
  <c r="D29"/>
  <c r="Q28"/>
  <c r="S28" s="1"/>
  <c r="D28"/>
  <c r="Q27"/>
  <c r="S27" s="1"/>
  <c r="D27"/>
  <c r="Q26"/>
  <c r="S26" s="1"/>
  <c r="D26"/>
  <c r="Q25"/>
  <c r="S25" s="1"/>
  <c r="D25"/>
  <c r="Q24"/>
  <c r="S24" s="1"/>
  <c r="D24"/>
  <c r="Q23"/>
  <c r="S23" s="1"/>
  <c r="D23"/>
  <c r="Q22"/>
  <c r="S22" s="1"/>
  <c r="D22"/>
  <c r="Q21"/>
  <c r="S21" s="1"/>
  <c r="D21"/>
  <c r="Q20"/>
  <c r="S20" s="1"/>
  <c r="D20"/>
  <c r="Q19"/>
  <c r="S19" s="1"/>
  <c r="D19"/>
  <c r="Q18"/>
  <c r="S18" s="1"/>
  <c r="D18"/>
  <c r="Q17"/>
  <c r="S17" s="1"/>
  <c r="D17"/>
  <c r="Q16"/>
  <c r="S16" s="1"/>
  <c r="D16"/>
  <c r="Q15"/>
  <c r="S15" s="1"/>
  <c r="D15"/>
  <c r="Q14"/>
  <c r="S14" s="1"/>
  <c r="D14"/>
  <c r="Q13"/>
  <c r="S13" s="1"/>
  <c r="D13"/>
  <c r="Q12"/>
  <c r="S12" s="1"/>
  <c r="D12"/>
  <c r="Q11"/>
  <c r="S11" s="1"/>
  <c r="D11"/>
  <c r="Q10"/>
  <c r="S10" s="1"/>
  <c r="D10"/>
  <c r="Q9"/>
  <c r="S9" s="1"/>
  <c r="D9"/>
  <c r="Q8"/>
  <c r="S8" s="1"/>
  <c r="D8"/>
  <c r="Q7"/>
  <c r="S7" s="1"/>
  <c r="D7"/>
  <c r="Q6"/>
  <c r="S6" s="1"/>
  <c r="D6"/>
  <c r="Q5"/>
  <c r="S5" s="1"/>
  <c r="D5"/>
  <c r="Q4"/>
  <c r="S4" s="1"/>
  <c r="D4"/>
  <c r="Q3"/>
  <c r="S3" s="1"/>
  <c r="D3"/>
  <c r="F32" i="11" l="1"/>
  <c r="F33" s="1"/>
  <c r="F34" s="1"/>
  <c r="F35" s="1"/>
  <c r="F36" s="1"/>
  <c r="F37" s="1"/>
  <c r="F38" s="1"/>
  <c r="F39" s="1"/>
  <c r="F40" s="1"/>
  <c r="F41" s="1"/>
  <c r="F42" s="1"/>
  <c r="F43" s="1"/>
  <c r="F44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AC45" i="8"/>
  <c r="F25" i="11"/>
  <c r="F13"/>
  <c r="F14" s="1"/>
  <c r="F15" s="1"/>
  <c r="F16" s="1"/>
  <c r="F17" s="1"/>
  <c r="F18" s="1"/>
  <c r="F19" s="1"/>
  <c r="F20" s="1"/>
  <c r="F21" s="1"/>
  <c r="AB45" i="8"/>
  <c r="AD45"/>
  <c r="G3"/>
  <c r="E61" s="1"/>
  <c r="P43" i="4"/>
  <c r="E105" i="8" l="1"/>
  <c r="E55"/>
  <c r="E115"/>
  <c r="E4"/>
  <c r="E39"/>
  <c r="E25"/>
  <c r="E95"/>
  <c r="E34"/>
  <c r="E16"/>
  <c r="E31"/>
  <c r="E44"/>
  <c r="E86"/>
  <c r="E62"/>
  <c r="E81"/>
  <c r="E100"/>
  <c r="E23"/>
  <c r="E97"/>
  <c r="E78"/>
  <c r="E102"/>
  <c r="E32"/>
  <c r="E85"/>
  <c r="E122"/>
  <c r="E58"/>
  <c r="E53"/>
  <c r="E37"/>
  <c r="E17"/>
  <c r="E19"/>
  <c r="E13"/>
  <c r="E22"/>
  <c r="E36"/>
  <c r="E117"/>
  <c r="E5"/>
  <c r="E112"/>
  <c r="E21"/>
  <c r="E7"/>
  <c r="E65"/>
  <c r="E43"/>
  <c r="E113"/>
  <c r="E90"/>
  <c r="E24"/>
  <c r="E74"/>
  <c r="E11"/>
  <c r="E111"/>
  <c r="E123"/>
  <c r="E83"/>
  <c r="E66"/>
  <c r="E116"/>
  <c r="E88"/>
  <c r="E80"/>
  <c r="E26"/>
  <c r="E28"/>
  <c r="E101"/>
  <c r="E52"/>
  <c r="E12"/>
  <c r="E51"/>
  <c r="E30"/>
  <c r="E69"/>
  <c r="E98"/>
  <c r="E106"/>
  <c r="E89"/>
  <c r="E108"/>
  <c r="E79"/>
  <c r="E63"/>
  <c r="E73"/>
  <c r="E92"/>
  <c r="E8"/>
  <c r="E109"/>
  <c r="E40"/>
  <c r="E71"/>
  <c r="E76"/>
  <c r="E77"/>
  <c r="E118"/>
  <c r="E41"/>
  <c r="E3"/>
  <c r="F3" s="1"/>
  <c r="E15"/>
  <c r="E114"/>
  <c r="E57"/>
  <c r="E54"/>
  <c r="E67"/>
  <c r="E91"/>
  <c r="E75"/>
  <c r="E107"/>
  <c r="E103"/>
  <c r="E60"/>
  <c r="E27"/>
  <c r="E38"/>
  <c r="E104"/>
  <c r="E119"/>
  <c r="E70"/>
  <c r="E42"/>
  <c r="E64"/>
  <c r="E56"/>
  <c r="E35"/>
  <c r="E84"/>
  <c r="E93"/>
  <c r="E96"/>
  <c r="E121"/>
  <c r="E120"/>
  <c r="E68"/>
  <c r="E9"/>
  <c r="E94"/>
  <c r="E59"/>
  <c r="E20"/>
  <c r="E87"/>
  <c r="E18"/>
  <c r="E99"/>
  <c r="E29"/>
  <c r="E14"/>
  <c r="E6"/>
  <c r="E72"/>
  <c r="E33"/>
  <c r="E10"/>
  <c r="E82"/>
  <c r="E110"/>
  <c r="F4" l="1"/>
  <c r="F5"/>
  <c r="F6" s="1"/>
  <c r="F7" s="1"/>
  <c r="F8" l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P4" i="4"/>
  <c r="T4" s="1"/>
  <c r="P5"/>
  <c r="T5" s="1"/>
  <c r="P6"/>
  <c r="T6" s="1"/>
  <c r="P7"/>
  <c r="T7" s="1"/>
  <c r="P9"/>
  <c r="T9" s="1"/>
  <c r="P10"/>
  <c r="T10" s="1"/>
  <c r="P11"/>
  <c r="T11" s="1"/>
  <c r="P12"/>
  <c r="T12" s="1"/>
  <c r="P13"/>
  <c r="T13" s="1"/>
  <c r="P14"/>
  <c r="T14" s="1"/>
  <c r="P15"/>
  <c r="T15" s="1"/>
  <c r="P16"/>
  <c r="T16" s="1"/>
  <c r="P17"/>
  <c r="T17" s="1"/>
  <c r="P18"/>
  <c r="T18" s="1"/>
  <c r="P19"/>
  <c r="T19" s="1"/>
  <c r="P20"/>
  <c r="T20" s="1"/>
  <c r="P21"/>
  <c r="T21" s="1"/>
  <c r="P22"/>
  <c r="T22" s="1"/>
  <c r="P24"/>
  <c r="T24" s="1"/>
  <c r="P25"/>
  <c r="T25" s="1"/>
  <c r="P26"/>
  <c r="T26" s="1"/>
  <c r="P27"/>
  <c r="T27" s="1"/>
  <c r="P29"/>
  <c r="T29" s="1"/>
  <c r="P30"/>
  <c r="T30" s="1"/>
  <c r="P31"/>
  <c r="T31" s="1"/>
  <c r="P32"/>
  <c r="T32" s="1"/>
  <c r="P33"/>
  <c r="T33" s="1"/>
  <c r="P34"/>
  <c r="T34" s="1"/>
  <c r="P35"/>
  <c r="T35" s="1"/>
  <c r="P36"/>
  <c r="T36" s="1"/>
  <c r="P37"/>
  <c r="T37" s="1"/>
  <c r="P38"/>
  <c r="T38" s="1"/>
  <c r="P39"/>
  <c r="T39" s="1"/>
  <c r="P40"/>
  <c r="T40" s="1"/>
  <c r="P41"/>
  <c r="T41" s="1"/>
  <c r="P42"/>
  <c r="T42" s="1"/>
  <c r="T43"/>
  <c r="P44"/>
  <c r="T44" s="1"/>
  <c r="P45"/>
  <c r="T45" s="1"/>
  <c r="P46"/>
  <c r="T46" s="1"/>
  <c r="P47"/>
  <c r="T47" s="1"/>
  <c r="P3"/>
  <c r="T3" s="1"/>
  <c r="G3" l="1"/>
  <c r="E106"/>
  <c r="E33"/>
  <c r="E107"/>
  <c r="E34"/>
  <c r="E20"/>
  <c r="E35"/>
  <c r="E49"/>
  <c r="E21"/>
  <c r="E50"/>
  <c r="E51"/>
  <c r="E65"/>
  <c r="E80"/>
  <c r="E96"/>
  <c r="E111"/>
  <c r="E66"/>
  <c r="E81"/>
  <c r="E97"/>
  <c r="E112"/>
  <c r="E98"/>
  <c r="E113"/>
  <c r="E11"/>
  <c r="E25"/>
  <c r="E83"/>
  <c r="E99"/>
  <c r="E114"/>
  <c r="E31"/>
  <c r="E40"/>
  <c r="E54"/>
  <c r="E69"/>
  <c r="E85"/>
  <c r="E27"/>
  <c r="E42"/>
  <c r="E56"/>
  <c r="E70"/>
  <c r="E86"/>
  <c r="E101"/>
  <c r="E117"/>
  <c r="E13"/>
  <c r="E108"/>
  <c r="E92"/>
  <c r="E76"/>
  <c r="E28"/>
  <c r="E12"/>
  <c r="E78"/>
  <c r="E60"/>
  <c r="E110"/>
  <c r="E94"/>
  <c r="E118"/>
  <c r="E90"/>
  <c r="E26"/>
  <c r="E43"/>
  <c r="E15"/>
  <c r="E58"/>
  <c r="E72"/>
  <c r="E88"/>
  <c r="E103"/>
  <c r="E73"/>
  <c r="E89"/>
  <c r="E104"/>
  <c r="E120"/>
  <c r="E62" l="1"/>
  <c r="E3"/>
  <c r="F3" s="1"/>
  <c r="E5"/>
  <c r="E7"/>
  <c r="E9"/>
  <c r="E8"/>
  <c r="E4"/>
  <c r="E6"/>
  <c r="E59"/>
  <c r="E102"/>
  <c r="E45"/>
  <c r="E55"/>
  <c r="E82"/>
  <c r="E36"/>
  <c r="E75"/>
  <c r="E30"/>
  <c r="E71"/>
  <c r="E61"/>
  <c r="E47"/>
  <c r="E67"/>
  <c r="E22"/>
  <c r="E46"/>
  <c r="E48"/>
  <c r="E57"/>
  <c r="E77"/>
  <c r="E74"/>
  <c r="E52"/>
  <c r="E32"/>
  <c r="E91"/>
  <c r="E41"/>
  <c r="E93"/>
  <c r="E115"/>
  <c r="E38"/>
  <c r="E95"/>
  <c r="E18"/>
  <c r="E24"/>
  <c r="E17"/>
  <c r="E109"/>
  <c r="E84"/>
  <c r="E79"/>
  <c r="E105"/>
  <c r="E119"/>
  <c r="E44"/>
  <c r="E68"/>
  <c r="E10"/>
  <c r="E64"/>
  <c r="E19"/>
  <c r="E116"/>
  <c r="E53"/>
  <c r="E37"/>
  <c r="E16"/>
  <c r="E87"/>
  <c r="E29"/>
  <c r="E100"/>
  <c r="E39"/>
  <c r="E23"/>
  <c r="E63"/>
  <c r="F4"/>
  <c r="F5" l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</calcChain>
</file>

<file path=xl/sharedStrings.xml><?xml version="1.0" encoding="utf-8"?>
<sst xmlns="http://schemas.openxmlformats.org/spreadsheetml/2006/main" count="1070" uniqueCount="206">
  <si>
    <t>Anzahl</t>
  </si>
  <si>
    <t>in Order</t>
  </si>
  <si>
    <t>Gesamt Flugzeugtyp</t>
  </si>
  <si>
    <t>Prozent von Gesamt (inklusive Order)</t>
  </si>
  <si>
    <t>Summe der meisten Flugzeugtypen in Prozent</t>
  </si>
  <si>
    <t>Gesamt (inklusive order)</t>
  </si>
  <si>
    <t>Boeing 737-800</t>
  </si>
  <si>
    <t>A320neo</t>
  </si>
  <si>
    <t>A321neo</t>
  </si>
  <si>
    <t>Boeing 737 Max 8</t>
  </si>
  <si>
    <t>Boeing 737-700</t>
  </si>
  <si>
    <t>Boeing 777-300(ER)</t>
  </si>
  <si>
    <t>Embraer 175</t>
  </si>
  <si>
    <t>Boeing 787-9</t>
  </si>
  <si>
    <t>A330-300</t>
  </si>
  <si>
    <t>Boeing 767-300</t>
  </si>
  <si>
    <t>A350-900</t>
  </si>
  <si>
    <t>Boeing 757-200</t>
  </si>
  <si>
    <t>A330-200</t>
  </si>
  <si>
    <t>Boeing 737-900</t>
  </si>
  <si>
    <t>De Havilland Canada Dash 8-400</t>
  </si>
  <si>
    <t>Embraer 190</t>
  </si>
  <si>
    <t>Boeing 737 Max TBD</t>
  </si>
  <si>
    <t>Bombardier CRJ900</t>
  </si>
  <si>
    <t>Boeing 777-200</t>
  </si>
  <si>
    <t>Boeing 737 Max 10</t>
  </si>
  <si>
    <t>Boeing 787-8</t>
  </si>
  <si>
    <t>Boeing 747-400</t>
  </si>
  <si>
    <t>Boeing 737-300</t>
  </si>
  <si>
    <t>Bombardier CRJ700</t>
  </si>
  <si>
    <t>Boeing 737-400</t>
  </si>
  <si>
    <t>ATR42</t>
  </si>
  <si>
    <t>Boeing 777F</t>
  </si>
  <si>
    <t>Fairchild Metro/Merlin</t>
  </si>
  <si>
    <t>Beechcraft 1900D</t>
  </si>
  <si>
    <t>A350-1000</t>
  </si>
  <si>
    <t>Embraer 195</t>
  </si>
  <si>
    <t>Embraer 170</t>
  </si>
  <si>
    <t>Boeing 787-10</t>
  </si>
  <si>
    <t>Sukhoi Superjet 100</t>
  </si>
  <si>
    <t>Boeing 717-200</t>
  </si>
  <si>
    <t>Bombardier Dash Q300</t>
  </si>
  <si>
    <t>Bombardier Dash Q100</t>
  </si>
  <si>
    <t>Boeing 747-8</t>
  </si>
  <si>
    <t>Boeing 737-500</t>
  </si>
  <si>
    <t>Comac ARJ21</t>
  </si>
  <si>
    <t>Boeing MD-11</t>
  </si>
  <si>
    <t>Beechcraft 1900C</t>
  </si>
  <si>
    <t>Beechcraft B99</t>
  </si>
  <si>
    <t>Fokker 100</t>
  </si>
  <si>
    <t>Boeing 737 Max 9</t>
  </si>
  <si>
    <t>Embraer EMB-120</t>
  </si>
  <si>
    <t>Irkut MC-21</t>
  </si>
  <si>
    <t>A340-300</t>
  </si>
  <si>
    <t>An-24</t>
  </si>
  <si>
    <t>Fokker 50</t>
  </si>
  <si>
    <t>Embraer 195-E2</t>
  </si>
  <si>
    <t>BAe Jetstream 31</t>
  </si>
  <si>
    <t>Boeing 767-200</t>
  </si>
  <si>
    <t>Comac C919</t>
  </si>
  <si>
    <t>BAE Systems Avro RJ</t>
  </si>
  <si>
    <t>Bombardier CRJ1000</t>
  </si>
  <si>
    <t>Embraer ERJ-140</t>
  </si>
  <si>
    <t>Xian MA60</t>
  </si>
  <si>
    <t>Boeing 737 Max 7</t>
  </si>
  <si>
    <t>Boeing 757-300</t>
  </si>
  <si>
    <t>RUAG Dornier 228</t>
  </si>
  <si>
    <t>Boeing 777-8</t>
  </si>
  <si>
    <t>A340-600</t>
  </si>
  <si>
    <t>Boeing 737-200</t>
  </si>
  <si>
    <t>Bombardier Dash Q200</t>
  </si>
  <si>
    <t>Embraer EMB-110</t>
  </si>
  <si>
    <t>Embraer ERJ-135</t>
  </si>
  <si>
    <t>BAe Jetstream 41</t>
  </si>
  <si>
    <t>Boeing 727-200F</t>
  </si>
  <si>
    <t>Boeing 767-400ER</t>
  </si>
  <si>
    <t>Boeing 737-600</t>
  </si>
  <si>
    <t>A318</t>
  </si>
  <si>
    <t>Boeing MD-90</t>
  </si>
  <si>
    <t>McDonnell-Douglas DC-10</t>
  </si>
  <si>
    <t>BAe 146</t>
  </si>
  <si>
    <t>McDonnell-Douglas DC-9</t>
  </si>
  <si>
    <t>A310</t>
  </si>
  <si>
    <t>Embraer 190-E2</t>
  </si>
  <si>
    <t>Yakovlev Yak-40</t>
  </si>
  <si>
    <t>Yakovlev Yak-42</t>
  </si>
  <si>
    <t>Fokker 70</t>
  </si>
  <si>
    <t>Dornier 328</t>
  </si>
  <si>
    <t>Saab 2000</t>
  </si>
  <si>
    <t>BAe ATP</t>
  </si>
  <si>
    <t>Dornier 328Jet</t>
  </si>
  <si>
    <t>De Havilland Canada Dash 7</t>
  </si>
  <si>
    <t>Bae (HS) 748</t>
  </si>
  <si>
    <t>Tupolev Tu-204</t>
  </si>
  <si>
    <t>Xian MA600</t>
  </si>
  <si>
    <t>Tupolev Tu-154</t>
  </si>
  <si>
    <t>An-148</t>
  </si>
  <si>
    <t>Fokker F27</t>
  </si>
  <si>
    <t>Boeing 747-200</t>
  </si>
  <si>
    <t>Ilyushin Il-62</t>
  </si>
  <si>
    <t>Ilyushin Il-18</t>
  </si>
  <si>
    <t>Ilyushin Il-96</t>
  </si>
  <si>
    <t>Lockheed L-188 Electra</t>
  </si>
  <si>
    <t>A319neo</t>
  </si>
  <si>
    <t>A340-500</t>
  </si>
  <si>
    <t>An-38</t>
  </si>
  <si>
    <t>Boeing 727-100F</t>
  </si>
  <si>
    <t>Boeing 747-300</t>
  </si>
  <si>
    <t>McDonnell-Douglas DC-8</t>
  </si>
  <si>
    <t>Tupolev Tu-134</t>
  </si>
  <si>
    <t>An-140</t>
  </si>
  <si>
    <t>NAMC YS-11</t>
  </si>
  <si>
    <r>
      <t xml:space="preserve">A380 </t>
    </r>
    <r>
      <rPr>
        <sz val="11"/>
        <color rgb="FFFF0000"/>
        <rFont val="Calibri"/>
        <family val="2"/>
        <scheme val="minor"/>
      </rPr>
      <t>[A380-841]</t>
    </r>
  </si>
  <si>
    <t>mMTO [kg]</t>
  </si>
  <si>
    <t>mOE [kg]</t>
  </si>
  <si>
    <t>mMPL [kg]</t>
  </si>
  <si>
    <t>Jane 11</t>
  </si>
  <si>
    <r>
      <t>A321</t>
    </r>
    <r>
      <rPr>
        <sz val="11"/>
        <color rgb="FFFF0000"/>
        <rFont val="Calibri"/>
        <family val="2"/>
        <scheme val="minor"/>
      </rPr>
      <t xml:space="preserve"> [A321-200]</t>
    </r>
  </si>
  <si>
    <t>Jenkinson</t>
  </si>
  <si>
    <r>
      <t xml:space="preserve">A319 </t>
    </r>
    <r>
      <rPr>
        <sz val="11"/>
        <color rgb="FFFF0000"/>
        <rFont val="Calibri"/>
        <family val="2"/>
        <scheme val="minor"/>
      </rPr>
      <t>[A319-100]</t>
    </r>
  </si>
  <si>
    <r>
      <t>A300</t>
    </r>
    <r>
      <rPr>
        <sz val="11"/>
        <color rgb="FFFF0000"/>
        <rFont val="Calibri"/>
        <family val="2"/>
        <scheme val="minor"/>
      </rPr>
      <t xml:space="preserve"> [A300-600R]</t>
    </r>
  </si>
  <si>
    <t>Boeing</t>
  </si>
  <si>
    <r>
      <t xml:space="preserve">Boeing MD-80 </t>
    </r>
    <r>
      <rPr>
        <sz val="11"/>
        <color rgb="FFFF0000"/>
        <rFont val="Calibri"/>
        <family val="2"/>
        <scheme val="minor"/>
      </rPr>
      <t>[MD-81]</t>
    </r>
  </si>
  <si>
    <t>Jane 91/92</t>
  </si>
  <si>
    <r>
      <t xml:space="preserve">ATR72 </t>
    </r>
    <r>
      <rPr>
        <sz val="11"/>
        <color rgb="FFFF0000"/>
        <rFont val="Calibri"/>
        <family val="2"/>
        <scheme val="minor"/>
      </rPr>
      <t>[ATR 72-500]</t>
    </r>
  </si>
  <si>
    <r>
      <t xml:space="preserve">Embraer ERJ-145 </t>
    </r>
    <r>
      <rPr>
        <sz val="11"/>
        <color rgb="FFFF0000"/>
        <rFont val="Calibri"/>
        <family val="2"/>
        <scheme val="minor"/>
      </rPr>
      <t>[ERJ 145 ER]</t>
    </r>
  </si>
  <si>
    <r>
      <t xml:space="preserve">Viking Air Twin Otter Total </t>
    </r>
    <r>
      <rPr>
        <sz val="11"/>
        <color rgb="FFFF0000"/>
        <rFont val="Calibri"/>
        <family val="2"/>
        <scheme val="minor"/>
      </rPr>
      <t>[400]</t>
    </r>
  </si>
  <si>
    <t>Airlien Inform</t>
  </si>
  <si>
    <t>Saab 340 (B Plus)</t>
  </si>
  <si>
    <t>Airline Inform</t>
  </si>
  <si>
    <t>Website</t>
  </si>
  <si>
    <t>BeechcraftPDF</t>
  </si>
  <si>
    <t>Airbus</t>
  </si>
  <si>
    <t>Wiki/Airbus</t>
  </si>
  <si>
    <t>A220 [A220-100)</t>
  </si>
  <si>
    <t>Bombardier</t>
  </si>
  <si>
    <r>
      <t xml:space="preserve">A330neo </t>
    </r>
    <r>
      <rPr>
        <sz val="11"/>
        <color rgb="FFFF0000"/>
        <rFont val="Calibri"/>
        <family val="2"/>
        <scheme val="minor"/>
      </rPr>
      <t>[A330-800neo]</t>
    </r>
  </si>
  <si>
    <t>Wiki[Airbus]</t>
  </si>
  <si>
    <t>Quellen</t>
  </si>
  <si>
    <t>mPL/mMTO</t>
  </si>
  <si>
    <t>Schneeballfaktor nach Iteration (mit falscher Excel-Tabelle !!)</t>
  </si>
  <si>
    <t>Body</t>
  </si>
  <si>
    <t>Narrow</t>
  </si>
  <si>
    <t>Wide</t>
  </si>
  <si>
    <r>
      <t xml:space="preserve">A320 </t>
    </r>
    <r>
      <rPr>
        <sz val="11"/>
        <color rgb="FFFF0000"/>
        <rFont val="Calibri"/>
        <family val="2"/>
        <scheme val="minor"/>
      </rPr>
      <t>[A320-200]</t>
    </r>
  </si>
  <si>
    <t>A380 [A380-841]</t>
  </si>
  <si>
    <t>Boeing 777-300 ER</t>
  </si>
  <si>
    <t>A380-841</t>
  </si>
  <si>
    <t>A330-800neo</t>
  </si>
  <si>
    <t>A300-600R</t>
  </si>
  <si>
    <t>Concorde</t>
  </si>
  <si>
    <t>TU-144</t>
  </si>
  <si>
    <t>RQ-4A Global Hawk</t>
  </si>
  <si>
    <t>SST</t>
  </si>
  <si>
    <t>A320-200</t>
  </si>
  <si>
    <t>A321-200</t>
  </si>
  <si>
    <t>A319-100</t>
  </si>
  <si>
    <t>ATR 72-500</t>
  </si>
  <si>
    <t>A220-100</t>
  </si>
  <si>
    <t>Embraer 145 ER</t>
  </si>
  <si>
    <t>Viking Air Twin Otter Total 400</t>
  </si>
  <si>
    <t>Boeing MD-81</t>
  </si>
  <si>
    <t>Saab 340 B Plus</t>
  </si>
  <si>
    <t>mOE/mMTO</t>
  </si>
  <si>
    <t>Erstflug</t>
  </si>
  <si>
    <t>Streckenart</t>
  </si>
  <si>
    <t>short to mid</t>
  </si>
  <si>
    <t>long</t>
  </si>
  <si>
    <t>mid to long</t>
  </si>
  <si>
    <t xml:space="preserve">short </t>
  </si>
  <si>
    <t>short</t>
  </si>
  <si>
    <t>Boeing 747-100</t>
  </si>
  <si>
    <t>ATR42-500</t>
  </si>
  <si>
    <t>Fairchild Metro/Merlin III</t>
  </si>
  <si>
    <t>Kurzstrecke + Neu</t>
  </si>
  <si>
    <t>Langstrecke + Alt</t>
  </si>
  <si>
    <t>Viking Air Twin Otter 400</t>
  </si>
  <si>
    <t>Aircraft</t>
  </si>
  <si>
    <t>Number</t>
  </si>
  <si>
    <t>Number with Order</t>
  </si>
  <si>
    <t>Percent of total</t>
  </si>
  <si>
    <t>Sum in Percent</t>
  </si>
  <si>
    <t>Aircraft Number Total</t>
  </si>
  <si>
    <t>Sources</t>
  </si>
  <si>
    <t>kMGW</t>
  </si>
  <si>
    <t>First Flight</t>
  </si>
  <si>
    <t>Range type</t>
  </si>
  <si>
    <r>
      <rPr>
        <sz val="14"/>
        <color theme="1"/>
        <rFont val="Calibri"/>
        <family val="2"/>
        <scheme val="minor"/>
      </rPr>
      <t>(average)</t>
    </r>
    <r>
      <rPr>
        <b/>
        <sz val="14"/>
        <color theme="1"/>
        <rFont val="Calibri"/>
        <family val="2"/>
        <scheme val="minor"/>
      </rPr>
      <t xml:space="preserve"> k</t>
    </r>
    <r>
      <rPr>
        <b/>
        <vertAlign val="subscript"/>
        <sz val="14"/>
        <color theme="1"/>
        <rFont val="Calibri"/>
        <family val="2"/>
        <scheme val="minor"/>
      </rPr>
      <t xml:space="preserve">MGW </t>
    </r>
  </si>
  <si>
    <t>Subsonic</t>
  </si>
  <si>
    <t>Supersonic</t>
  </si>
  <si>
    <t>Wide-Body</t>
  </si>
  <si>
    <t>Narrow-Body</t>
  </si>
  <si>
    <t>Average old long-range</t>
  </si>
  <si>
    <t>Average new short-range</t>
  </si>
  <si>
    <t xml:space="preserve">http://www.gnu.org/licenses/ </t>
  </si>
  <si>
    <t>See the GNU General Public License for more details.</t>
  </si>
  <si>
    <t>MERCHANTABILITY or FITNESS FOR A PARTICULAR PURPOSE.</t>
  </si>
  <si>
    <t>but WITHOUT ANY WARRANTY; without even the implied warranty of</t>
  </si>
  <si>
    <t>The spreadsheet is distributed in the hope that it will be useful,</t>
  </si>
  <si>
    <t>the Free Software Foundation, License Version 3.</t>
  </si>
  <si>
    <t>under the terms of the GNU General Public License as published by</t>
  </si>
  <si>
    <t>is free software: you can redistribute it and/or modify it</t>
  </si>
  <si>
    <t>John Singh Cheema</t>
  </si>
  <si>
    <t>Copyright © 2020</t>
  </si>
  <si>
    <r>
      <t>"</t>
    </r>
    <r>
      <rPr>
        <b/>
        <sz val="10"/>
        <color indexed="8"/>
        <rFont val="Arial Unicode MS"/>
        <family val="2"/>
      </rPr>
      <t>The Mass Growth Factor – Snowball Effects in Aircraft Design</t>
    </r>
    <r>
      <rPr>
        <sz val="10"/>
        <color indexed="8"/>
        <rFont val="Arial Unicode MS"/>
        <family val="2"/>
      </rPr>
      <t>"</t>
    </r>
  </si>
  <si>
    <t>The spreadsheet for the Master Project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</si>
</sst>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0" fontId="2" fillId="2" borderId="0" xfId="0" applyFont="1" applyFill="1"/>
    <xf numFmtId="0" fontId="0" fillId="0" borderId="3" xfId="0" applyBorder="1"/>
    <xf numFmtId="0" fontId="5" fillId="0" borderId="0" xfId="0" applyFont="1"/>
    <xf numFmtId="0" fontId="0" fillId="0" borderId="0" xfId="0" applyBorder="1"/>
    <xf numFmtId="10" fontId="0" fillId="0" borderId="0" xfId="1" applyNumberFormat="1" applyFont="1" applyBorder="1"/>
    <xf numFmtId="0" fontId="0" fillId="4" borderId="0" xfId="0" applyFill="1"/>
    <xf numFmtId="0" fontId="6" fillId="0" borderId="0" xfId="0" applyFont="1"/>
    <xf numFmtId="0" fontId="0" fillId="4" borderId="0" xfId="0" applyFont="1" applyFill="1"/>
    <xf numFmtId="0" fontId="0" fillId="0" borderId="0" xfId="0" applyFont="1"/>
    <xf numFmtId="0" fontId="0" fillId="0" borderId="0" xfId="0" applyFill="1"/>
    <xf numFmtId="10" fontId="0" fillId="0" borderId="0" xfId="1" applyNumberFormat="1" applyFont="1" applyFill="1"/>
    <xf numFmtId="0" fontId="0" fillId="7" borderId="0" xfId="0" applyFill="1"/>
    <xf numFmtId="0" fontId="0" fillId="7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/>
    <xf numFmtId="0" fontId="3" fillId="0" borderId="0" xfId="0" applyFont="1"/>
    <xf numFmtId="0" fontId="3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ont="1" applyBorder="1"/>
    <xf numFmtId="0" fontId="0" fillId="0" borderId="4" xfId="0" applyBorder="1"/>
    <xf numFmtId="0" fontId="0" fillId="0" borderId="4" xfId="0" applyFill="1" applyBorder="1"/>
    <xf numFmtId="0" fontId="0" fillId="0" borderId="4" xfId="0" applyFont="1" applyBorder="1"/>
    <xf numFmtId="0" fontId="2" fillId="6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11" fillId="7" borderId="0" xfId="0" applyFont="1" applyFill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11" borderId="0" xfId="0" applyFill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7" borderId="3" xfId="0" applyFill="1" applyBorder="1" applyAlignment="1">
      <alignment horizontal="right"/>
    </xf>
    <xf numFmtId="0" fontId="9" fillId="0" borderId="4" xfId="0" applyFont="1" applyBorder="1"/>
    <xf numFmtId="0" fontId="3" fillId="0" borderId="4" xfId="0" applyFont="1" applyBorder="1"/>
    <xf numFmtId="0" fontId="10" fillId="0" borderId="4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3" fillId="0" borderId="4" xfId="0" applyFont="1" applyFill="1" applyBorder="1"/>
    <xf numFmtId="0" fontId="8" fillId="0" borderId="4" xfId="0" applyFont="1" applyBorder="1"/>
    <xf numFmtId="0" fontId="10" fillId="0" borderId="4" xfId="0" applyFont="1" applyBorder="1"/>
    <xf numFmtId="10" fontId="0" fillId="0" borderId="0" xfId="0" applyNumberFormat="1"/>
    <xf numFmtId="165" fontId="2" fillId="7" borderId="3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165" fontId="2" fillId="7" borderId="0" xfId="0" applyNumberFormat="1" applyFont="1" applyFill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Font="1"/>
    <xf numFmtId="0" fontId="0" fillId="8" borderId="0" xfId="0" applyFill="1"/>
    <xf numFmtId="0" fontId="15" fillId="8" borderId="0" xfId="3" applyFont="1" applyFill="1" applyAlignment="1" applyProtection="1"/>
    <xf numFmtId="0" fontId="16" fillId="8" borderId="0" xfId="0" applyFont="1" applyFill="1"/>
    <xf numFmtId="0" fontId="7" fillId="8" borderId="0" xfId="0" applyFont="1" applyFill="1"/>
    <xf numFmtId="165" fontId="0" fillId="0" borderId="0" xfId="0" applyNumberFormat="1" applyBorder="1"/>
    <xf numFmtId="0" fontId="0" fillId="4" borderId="3" xfId="0" applyFill="1" applyBorder="1"/>
    <xf numFmtId="0" fontId="4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Hyper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Old</a:t>
            </a:r>
            <a:r>
              <a:rPr lang="en-US" sz="1800" b="1" baseline="0"/>
              <a:t> long-range aircraft</a:t>
            </a:r>
            <a:endParaRPr lang="en-US" sz="1800" b="1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002468500158154E-2"/>
          <c:y val="0.107733416980979"/>
          <c:w val="0.92374637824378913"/>
          <c:h val="0.84017222974787786"/>
        </c:manualLayout>
      </c:layout>
      <c:barChart>
        <c:barDir val="col"/>
        <c:grouping val="clustered"/>
        <c:ser>
          <c:idx val="0"/>
          <c:order val="0"/>
          <c:tx>
            <c:strRef>
              <c:f>'Long-range'!$B$1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('Long-range'!$B$4,'Long-range'!$B$14:$B$15,'Long-range'!$B$17,'Long-range'!$B$24,'Long-range'!$B$27:$B$28,'Long-range'!$B$32,'Long-range'!$B$37)</c:f>
              <c:extLst>
                <c:ext xmlns:c15="http://schemas.microsoft.com/office/drawing/2012/chart" uri="{02D57815-91ED-43cb-92C2-25804820EDAC}">
                  <c15:fullRef>
                    <c15:sqref>'Long-range'!$B$2:$B$44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93-4739-845A-8C7037710ED4}"/>
            </c:ext>
          </c:extLst>
        </c:ser>
        <c:ser>
          <c:idx val="1"/>
          <c:order val="1"/>
          <c:tx>
            <c:strRef>
              <c:f>'Long-range'!$C$1</c:f>
              <c:strCache>
                <c:ptCount val="1"/>
                <c:pt idx="0">
                  <c:v>in Order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('Long-range'!$C$4,'Long-range'!$C$14:$C$15,'Long-range'!$C$17,'Long-range'!$C$24,'Long-range'!$C$27:$C$28,'Long-range'!$C$32,'Long-range'!$C$37)</c:f>
              <c:extLst>
                <c:ext xmlns:c15="http://schemas.microsoft.com/office/drawing/2012/chart" uri="{02D57815-91ED-43cb-92C2-25804820EDAC}">
                  <c15:fullRef>
                    <c15:sqref>'Long-range'!$C$2:$C$44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93-4739-845A-8C7037710ED4}"/>
            </c:ext>
          </c:extLst>
        </c:ser>
        <c:ser>
          <c:idx val="2"/>
          <c:order val="2"/>
          <c:tx>
            <c:strRef>
              <c:f>'Long-range'!$D$1</c:f>
              <c:strCache>
                <c:ptCount val="1"/>
                <c:pt idx="0">
                  <c:v>Gesamt Flugzeugtyp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('Long-range'!$D$4,'Long-range'!$D$14:$D$15,'Long-range'!$D$17,'Long-range'!$D$24,'Long-range'!$D$27:$D$28,'Long-range'!$D$32,'Long-range'!$D$37)</c:f>
              <c:extLst>
                <c:ext xmlns:c15="http://schemas.microsoft.com/office/drawing/2012/chart" uri="{02D57815-91ED-43cb-92C2-25804820EDAC}">
                  <c15:fullRef>
                    <c15:sqref>'Long-range'!$D$2:$D$44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93-4739-845A-8C7037710ED4}"/>
            </c:ext>
          </c:extLst>
        </c:ser>
        <c:ser>
          <c:idx val="3"/>
          <c:order val="3"/>
          <c:tx>
            <c:strRef>
              <c:f>'Long-range'!$E$1</c:f>
              <c:strCache>
                <c:ptCount val="1"/>
                <c:pt idx="0">
                  <c:v>Prozent von Gesamt (inklusive Order)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('Long-range'!$E$4,'Long-range'!$E$14:$E$15,'Long-range'!$E$17,'Long-range'!$E$24,'Long-range'!$E$27:$E$28,'Long-range'!$E$32,'Long-range'!$E$37)</c:f>
              <c:extLst>
                <c:ext xmlns:c15="http://schemas.microsoft.com/office/drawing/2012/chart" uri="{02D57815-91ED-43cb-92C2-25804820EDAC}">
                  <c15:fullRef>
                    <c15:sqref>'Long-range'!$E$2:$E$44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93-4739-845A-8C7037710ED4}"/>
            </c:ext>
          </c:extLst>
        </c:ser>
        <c:ser>
          <c:idx val="4"/>
          <c:order val="4"/>
          <c:tx>
            <c:strRef>
              <c:f>'Long-range'!$F$1</c:f>
              <c:strCache>
                <c:ptCount val="1"/>
                <c:pt idx="0">
                  <c:v>Summe der meisten Flugzeugtypen in Prozent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('Long-range'!$F$4,'Long-range'!$F$14:$F$15,'Long-range'!$F$17,'Long-range'!$F$24,'Long-range'!$F$27:$F$28,'Long-range'!$F$32,'Long-range'!$F$37)</c:f>
              <c:extLst>
                <c:ext xmlns:c15="http://schemas.microsoft.com/office/drawing/2012/chart" uri="{02D57815-91ED-43cb-92C2-25804820EDAC}">
                  <c15:fullRef>
                    <c15:sqref>'Long-range'!$F$2:$F$44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93-4739-845A-8C7037710ED4}"/>
            </c:ext>
          </c:extLst>
        </c:ser>
        <c:ser>
          <c:idx val="5"/>
          <c:order val="5"/>
          <c:tx>
            <c:strRef>
              <c:f>'Long-range'!$G$1</c:f>
              <c:strCache>
                <c:ptCount val="1"/>
                <c:pt idx="0">
                  <c:v>Gesamt (inklusive order)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('Long-range'!$G$4,'Long-range'!$G$14:$G$15,'Long-range'!$G$17,'Long-range'!$G$24,'Long-range'!$G$27:$G$28,'Long-range'!$G$32,'Long-range'!$G$37)</c:f>
              <c:extLst>
                <c:ext xmlns:c15="http://schemas.microsoft.com/office/drawing/2012/chart" uri="{02D57815-91ED-43cb-92C2-25804820EDAC}">
                  <c15:fullRef>
                    <c15:sqref>'Long-range'!$G$2:$G$44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93-4739-845A-8C7037710ED4}"/>
            </c:ext>
          </c:extLst>
        </c:ser>
        <c:ser>
          <c:idx val="6"/>
          <c:order val="6"/>
          <c:tx>
            <c:strRef>
              <c:f>'Long-range'!$H$1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('Long-range'!$H$4,'Long-range'!$H$14:$H$15,'Long-range'!$H$17,'Long-range'!$H$24,'Long-range'!$H$27:$H$28,'Long-range'!$H$32,'Long-range'!$H$37)</c:f>
              <c:extLst>
                <c:ext xmlns:c15="http://schemas.microsoft.com/office/drawing/2012/chart" uri="{02D57815-91ED-43cb-92C2-25804820EDAC}">
                  <c15:fullRef>
                    <c15:sqref>'Long-range'!$H$2:$H$44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93-4739-845A-8C7037710ED4}"/>
            </c:ext>
          </c:extLst>
        </c:ser>
        <c:ser>
          <c:idx val="7"/>
          <c:order val="7"/>
          <c:tx>
            <c:strRef>
              <c:f>'Long-range'!$I$1</c:f>
              <c:strCache>
                <c:ptCount val="1"/>
                <c:pt idx="0">
                  <c:v>mMTO [kg]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('Long-range'!$I$4,'Long-range'!$I$14:$I$15,'Long-range'!$I$17,'Long-range'!$I$24,'Long-range'!$I$27:$I$28,'Long-range'!$I$32,'Long-range'!$I$37)</c:f>
              <c:extLst>
                <c:ext xmlns:c15="http://schemas.microsoft.com/office/drawing/2012/chart" uri="{02D57815-91ED-43cb-92C2-25804820EDAC}">
                  <c15:fullRef>
                    <c15:sqref>'Long-range'!$I$2:$I$44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93-4739-845A-8C7037710ED4}"/>
            </c:ext>
          </c:extLst>
        </c:ser>
        <c:ser>
          <c:idx val="8"/>
          <c:order val="8"/>
          <c:tx>
            <c:strRef>
              <c:f>'Long-range'!$J$1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('Long-range'!$J$4,'Long-range'!$J$14:$J$15,'Long-range'!$J$17,'Long-range'!$J$24,'Long-range'!$J$27:$J$28,'Long-range'!$J$32,'Long-range'!$J$37)</c:f>
              <c:extLst>
                <c:ext xmlns:c15="http://schemas.microsoft.com/office/drawing/2012/chart" uri="{02D57815-91ED-43cb-92C2-25804820EDAC}">
                  <c15:fullRef>
                    <c15:sqref>'Long-range'!$J$2:$J$44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93-4739-845A-8C7037710ED4}"/>
            </c:ext>
          </c:extLst>
        </c:ser>
        <c:ser>
          <c:idx val="9"/>
          <c:order val="9"/>
          <c:tx>
            <c:strRef>
              <c:f>'Long-range'!$K$1</c:f>
              <c:strCache>
                <c:ptCount val="1"/>
                <c:pt idx="0">
                  <c:v>mOE [kg]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('Long-range'!$K$4,'Long-range'!$K$14:$K$15,'Long-range'!$K$17,'Long-range'!$K$24,'Long-range'!$K$27:$K$28,'Long-range'!$K$32,'Long-range'!$K$37)</c:f>
              <c:extLst>
                <c:ext xmlns:c15="http://schemas.microsoft.com/office/drawing/2012/chart" uri="{02D57815-91ED-43cb-92C2-25804820EDAC}">
                  <c15:fullRef>
                    <c15:sqref>'Long-range'!$K$2:$K$44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93-4739-845A-8C7037710ED4}"/>
            </c:ext>
          </c:extLst>
        </c:ser>
        <c:ser>
          <c:idx val="10"/>
          <c:order val="10"/>
          <c:tx>
            <c:strRef>
              <c:f>'Long-range'!$L$1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('Long-range'!$L$4,'Long-range'!$L$14:$L$15,'Long-range'!$L$17,'Long-range'!$L$24,'Long-range'!$L$27:$L$28,'Long-range'!$L$32,'Long-range'!$L$37)</c:f>
              <c:extLst>
                <c:ext xmlns:c15="http://schemas.microsoft.com/office/drawing/2012/chart" uri="{02D57815-91ED-43cb-92C2-25804820EDAC}">
                  <c15:fullRef>
                    <c15:sqref>'Long-range'!$L$2:$L$44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93-4739-845A-8C7037710ED4}"/>
            </c:ext>
          </c:extLst>
        </c:ser>
        <c:ser>
          <c:idx val="11"/>
          <c:order val="11"/>
          <c:tx>
            <c:strRef>
              <c:f>'Long-range'!$M$1</c:f>
              <c:strCache>
                <c:ptCount val="1"/>
                <c:pt idx="0">
                  <c:v>mMPL [kg]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('Long-range'!$M$4,'Long-range'!$M$14:$M$15,'Long-range'!$M$17,'Long-range'!$M$24,'Long-range'!$M$27:$M$28,'Long-range'!$M$32,'Long-range'!$M$37)</c:f>
              <c:extLst>
                <c:ext xmlns:c15="http://schemas.microsoft.com/office/drawing/2012/chart" uri="{02D57815-91ED-43cb-92C2-25804820EDAC}">
                  <c15:fullRef>
                    <c15:sqref>'Long-range'!$M$2:$M$44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93-4739-845A-8C7037710ED4}"/>
            </c:ext>
          </c:extLst>
        </c:ser>
        <c:ser>
          <c:idx val="12"/>
          <c:order val="12"/>
          <c:tx>
            <c:strRef>
              <c:f>'Long-range'!$N$1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('Long-range'!$N$4,'Long-range'!$N$14:$N$15,'Long-range'!$N$17,'Long-range'!$N$24,'Long-range'!$N$27:$N$28,'Long-range'!$N$32,'Long-range'!$N$37)</c:f>
              <c:extLst>
                <c:ext xmlns:c15="http://schemas.microsoft.com/office/drawing/2012/chart" uri="{02D57815-91ED-43cb-92C2-25804820EDAC}">
                  <c15:fullRef>
                    <c15:sqref>'Long-range'!$N$2:$N$44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93-4739-845A-8C7037710ED4}"/>
            </c:ext>
          </c:extLst>
        </c:ser>
        <c:ser>
          <c:idx val="13"/>
          <c:order val="13"/>
          <c:tx>
            <c:strRef>
              <c:f>'Long-range'!$O$1</c:f>
              <c:strCache>
                <c:ptCount val="1"/>
                <c:pt idx="0">
                  <c:v>mOE/mMTO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('Long-range'!$O$4,'Long-range'!$O$14:$O$15,'Long-range'!$O$17,'Long-range'!$O$24,'Long-range'!$O$27:$O$28,'Long-range'!$O$32,'Long-range'!$O$37)</c:f>
              <c:extLst>
                <c:ext xmlns:c15="http://schemas.microsoft.com/office/drawing/2012/chart" uri="{02D57815-91ED-43cb-92C2-25804820EDAC}">
                  <c15:fullRef>
                    <c15:sqref>'Long-range'!$O$2:$O$44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93-4739-845A-8C7037710ED4}"/>
            </c:ext>
          </c:extLst>
        </c:ser>
        <c:ser>
          <c:idx val="14"/>
          <c:order val="14"/>
          <c:tx>
            <c:strRef>
              <c:f>'Long-range'!$P$1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('Long-range'!$P$4,'Long-range'!$P$14:$P$15,'Long-range'!$P$17,'Long-range'!$P$24,'Long-range'!$P$27:$P$28,'Long-range'!$P$32,'Long-range'!$P$37)</c:f>
              <c:extLst>
                <c:ext xmlns:c15="http://schemas.microsoft.com/office/drawing/2012/chart" uri="{02D57815-91ED-43cb-92C2-25804820EDAC}">
                  <c15:fullRef>
                    <c15:sqref>'Long-range'!$P$2:$P$44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93-4739-845A-8C7037710ED4}"/>
            </c:ext>
          </c:extLst>
        </c:ser>
        <c:ser>
          <c:idx val="15"/>
          <c:order val="15"/>
          <c:tx>
            <c:strRef>
              <c:f>'Long-range'!$Q$1</c:f>
              <c:strCache>
                <c:ptCount val="1"/>
                <c:pt idx="0">
                  <c:v>mPL/mMTO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('Long-range'!$Q$4,'Long-range'!$Q$14:$Q$15,'Long-range'!$Q$17,'Long-range'!$Q$24,'Long-range'!$Q$27:$Q$28,'Long-range'!$Q$32,'Long-range'!$Q$37)</c:f>
              <c:extLst>
                <c:ext xmlns:c15="http://schemas.microsoft.com/office/drawing/2012/chart" uri="{02D57815-91ED-43cb-92C2-25804820EDAC}">
                  <c15:fullRef>
                    <c15:sqref>'Long-range'!$Q$2:$Q$44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693-4739-845A-8C7037710ED4}"/>
            </c:ext>
          </c:extLst>
        </c:ser>
        <c:ser>
          <c:idx val="16"/>
          <c:order val="16"/>
          <c:tx>
            <c:strRef>
              <c:f>'Long-range'!$R$1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('Long-range'!$R$4,'Long-range'!$R$14:$R$15,'Long-range'!$R$17,'Long-range'!$R$24,'Long-range'!$R$27:$R$28,'Long-range'!$R$32,'Long-range'!$R$37)</c:f>
              <c:extLst>
                <c:ext xmlns:c15="http://schemas.microsoft.com/office/drawing/2012/chart" uri="{02D57815-91ED-43cb-92C2-25804820EDAC}">
                  <c15:fullRef>
                    <c15:sqref>'Long-range'!$R$2:$R$44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693-4739-845A-8C7037710ED4}"/>
            </c:ext>
          </c:extLst>
        </c:ser>
        <c:ser>
          <c:idx val="17"/>
          <c:order val="17"/>
          <c:tx>
            <c:strRef>
              <c:f>'Long-range'!$S$1</c:f>
              <c:strCache>
                <c:ptCount val="1"/>
                <c:pt idx="0">
                  <c:v>kMGW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('Long-range'!$S$4,'Long-range'!$S$14:$S$15,'Long-range'!$S$17,'Long-range'!$S$24,'Long-range'!$S$27:$S$28,'Long-range'!$S$32,'Long-range'!$S$37)</c:f>
              <c:numCache>
                <c:formatCode>0.000</c:formatCode>
                <c:ptCount val="9"/>
                <c:pt idx="0">
                  <c:v>3.9446143938174205</c:v>
                </c:pt>
                <c:pt idx="1">
                  <c:v>4.4834710743801658</c:v>
                </c:pt>
                <c:pt idx="2">
                  <c:v>3.9981859989780273</c:v>
                </c:pt>
                <c:pt idx="3">
                  <c:v>4.5114830673413779</c:v>
                </c:pt>
                <c:pt idx="4">
                  <c:v>4.4416582776608395</c:v>
                </c:pt>
                <c:pt idx="5">
                  <c:v>6.4856339685548976</c:v>
                </c:pt>
                <c:pt idx="6">
                  <c:v>3.5227698066126014</c:v>
                </c:pt>
                <c:pt idx="7">
                  <c:v>3.5411499436302143</c:v>
                </c:pt>
                <c:pt idx="8">
                  <c:v>4.5045045045045047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'Long-range'!$S$2:$S$44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693-4739-845A-8C7037710ED4}"/>
            </c:ext>
          </c:extLst>
        </c:ser>
        <c:ser>
          <c:idx val="19"/>
          <c:order val="18"/>
          <c:tx>
            <c:strRef>
              <c:f>'Long-range'!$U$1</c:f>
              <c:strCache>
                <c:ptCount val="1"/>
                <c:pt idx="0">
                  <c:v>Quellen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('Long-range'!$U$4,'Long-range'!$U$14:$U$15,'Long-range'!$U$17,'Long-range'!$U$24,'Long-range'!$U$27:$U$28,'Long-range'!$U$32,'Long-range'!$U$37)</c:f>
              <c:extLst>
                <c:ext xmlns:c15="http://schemas.microsoft.com/office/drawing/2012/chart" uri="{02D57815-91ED-43cb-92C2-25804820EDAC}">
                  <c15:fullRef>
                    <c15:sqref>'Long-range'!$U$2:$U$44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693-4739-845A-8C7037710ED4}"/>
            </c:ext>
          </c:extLst>
        </c:ser>
        <c:ser>
          <c:idx val="20"/>
          <c:order val="19"/>
          <c:tx>
            <c:strRef>
              <c:f>'Long-range'!$V$1</c:f>
              <c:strCache>
                <c:ptCount val="1"/>
                <c:pt idx="0">
                  <c:v>Body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('Long-range'!$V$4,'Long-range'!$V$14:$V$15,'Long-range'!$V$17,'Long-range'!$V$24,'Long-range'!$V$27:$V$28,'Long-range'!$V$32,'Long-range'!$V$37)</c:f>
              <c:extLst>
                <c:ext xmlns:c15="http://schemas.microsoft.com/office/drawing/2012/chart" uri="{02D57815-91ED-43cb-92C2-25804820EDAC}">
                  <c15:fullRef>
                    <c15:sqref>'Long-range'!$V$2:$V$44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693-4739-845A-8C7037710ED4}"/>
            </c:ext>
          </c:extLst>
        </c:ser>
        <c:ser>
          <c:idx val="21"/>
          <c:order val="20"/>
          <c:tx>
            <c:strRef>
              <c:f>'Long-range'!$W$1</c:f>
              <c:strCache>
                <c:ptCount val="1"/>
                <c:pt idx="0">
                  <c:v>Erstflug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('Long-range'!$W$4,'Long-range'!$W$14:$W$15,'Long-range'!$W$17,'Long-range'!$W$24,'Long-range'!$W$27:$W$28,'Long-range'!$W$32,'Long-range'!$W$37)</c:f>
              <c:extLst>
                <c:ext xmlns:c15="http://schemas.microsoft.com/office/drawing/2012/chart" uri="{02D57815-91ED-43cb-92C2-25804820EDAC}">
                  <c15:fullRef>
                    <c15:sqref>'Long-range'!$W$2:$W$44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693-4739-845A-8C7037710ED4}"/>
            </c:ext>
          </c:extLst>
        </c:ser>
        <c:ser>
          <c:idx val="22"/>
          <c:order val="21"/>
          <c:tx>
            <c:strRef>
              <c:f>'Long-range'!$X$1</c:f>
              <c:strCache>
                <c:ptCount val="1"/>
                <c:pt idx="0">
                  <c:v>Range type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('Long-range'!$X$4,'Long-range'!$X$14:$X$15,'Long-range'!$X$17,'Long-range'!$X$24,'Long-range'!$X$27:$X$28,'Long-range'!$X$32,'Long-range'!$X$37)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'Long-range'!$X$2:$X$44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693-4739-845A-8C7037710ED4}"/>
            </c:ext>
          </c:extLst>
        </c:ser>
        <c:gapWidth val="219"/>
        <c:overlap val="-27"/>
        <c:axId val="211401728"/>
        <c:axId val="2114158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8"/>
                <c:order val="1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'Long-range'!$T$1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'Long-range'!$A$2:$A$44</c15:sqref>
                        </c15:fullRef>
                        <c15:formulaRef>
                          <c15:sqref>('Long-range'!$A$4,'Long-range'!$A$14:$A$15,'Long-range'!$A$17,'Long-range'!$A$24,'Long-range'!$A$27:$A$28,'Long-range'!$A$32,'Long-range'!$A$37)</c15:sqref>
                        </c15:formulaRef>
                      </c:ext>
                    </c:extLst>
                    <c:strCache>
                      <c:ptCount val="9"/>
                      <c:pt idx="0">
                        <c:v>A320-200</c:v>
                      </c:pt>
                      <c:pt idx="1">
                        <c:v>A330-300</c:v>
                      </c:pt>
                      <c:pt idx="2">
                        <c:v>Boeing 767-300</c:v>
                      </c:pt>
                      <c:pt idx="3">
                        <c:v>Boeing 757-200</c:v>
                      </c:pt>
                      <c:pt idx="4">
                        <c:v>Boeing 777-200</c:v>
                      </c:pt>
                      <c:pt idx="5">
                        <c:v>Boeing 747-400</c:v>
                      </c:pt>
                      <c:pt idx="6">
                        <c:v>Boeing 737-300</c:v>
                      </c:pt>
                      <c:pt idx="7">
                        <c:v>Boeing 737-400</c:v>
                      </c:pt>
                      <c:pt idx="8">
                        <c:v>A300-600R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'Long-range'!$T$2:$T$44</c15:sqref>
                        </c15:fullRef>
                        <c15:formulaRef>
                          <c15:sqref>('Long-range'!$T$4,'Long-range'!$T$14:$T$15,'Long-range'!$T$17,'Long-range'!$T$24,'Long-range'!$T$27:$T$28,'Long-range'!$T$32,'Long-range'!$T$37)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7-9693-4739-845A-8C7037710ED4}"/>
                  </c:ext>
                </c:extLst>
              </c15:ser>
            </c15:filteredBarSeries>
          </c:ext>
        </c:extLst>
      </c:barChart>
      <c:lineChart>
        <c:grouping val="standard"/>
        <c:ser>
          <c:idx val="23"/>
          <c:order val="22"/>
          <c:tx>
            <c:strRef>
              <c:f>'Long-range'!$Y$1</c:f>
              <c:strCache>
                <c:ptCount val="1"/>
                <c:pt idx="0">
                  <c:v>Average old long-range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('Long-range'!$A$4,'Long-range'!$A$14:$A$15,'Long-range'!$A$17,'Long-range'!$A$24,'Long-range'!$A$27:$A$28,'Long-range'!$A$32,'Long-range'!$A$37)</c:f>
              <c:strCache>
                <c:ptCount val="9"/>
                <c:pt idx="0">
                  <c:v>A320-200</c:v>
                </c:pt>
                <c:pt idx="1">
                  <c:v>A330-300</c:v>
                </c:pt>
                <c:pt idx="2">
                  <c:v>Boeing 767-300</c:v>
                </c:pt>
                <c:pt idx="3">
                  <c:v>Boeing 757-200</c:v>
                </c:pt>
                <c:pt idx="4">
                  <c:v>Boeing 777-200</c:v>
                </c:pt>
                <c:pt idx="5">
                  <c:v>Boeing 747-400</c:v>
                </c:pt>
                <c:pt idx="6">
                  <c:v>Boeing 737-300</c:v>
                </c:pt>
                <c:pt idx="7">
                  <c:v>Boeing 737-400</c:v>
                </c:pt>
                <c:pt idx="8">
                  <c:v>A300-600R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'Long-range'!$A$2:$A$44</c15:sqref>
                  </c15:fullRef>
                </c:ext>
              </c:extLst>
            </c:strRef>
          </c:cat>
          <c:val>
            <c:numRef>
              <c:f>('Long-range'!$Y$4,'Long-range'!$Y$14:$Y$15,'Long-range'!$Y$17,'Long-range'!$Y$24,'Long-range'!$Y$27:$Y$28,'Long-range'!$Y$32,'Long-range'!$Y$37)</c:f>
              <c:numCache>
                <c:formatCode>0.000</c:formatCode>
                <c:ptCount val="9"/>
                <c:pt idx="0">
                  <c:v>4.3814967817200063</c:v>
                </c:pt>
                <c:pt idx="1">
                  <c:v>4.3814967817200063</c:v>
                </c:pt>
                <c:pt idx="2">
                  <c:v>4.3814967817200063</c:v>
                </c:pt>
                <c:pt idx="3">
                  <c:v>4.3814967817200063</c:v>
                </c:pt>
                <c:pt idx="4">
                  <c:v>4.3814967817200063</c:v>
                </c:pt>
                <c:pt idx="5">
                  <c:v>4.3814967817200063</c:v>
                </c:pt>
                <c:pt idx="6">
                  <c:v>4.3814967817200063</c:v>
                </c:pt>
                <c:pt idx="7">
                  <c:v>4.3814967817200063</c:v>
                </c:pt>
                <c:pt idx="8">
                  <c:v>4.3814967817200063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'Long-range'!$Y$2:$Y$44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693-4739-845A-8C7037710ED4}"/>
            </c:ext>
          </c:extLst>
        </c:ser>
        <c:marker val="1"/>
        <c:axId val="211401728"/>
        <c:axId val="211415808"/>
      </c:lineChart>
      <c:catAx>
        <c:axId val="211401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15808"/>
        <c:crosses val="autoZero"/>
        <c:auto val="1"/>
        <c:lblAlgn val="ctr"/>
        <c:lblOffset val="100"/>
      </c:catAx>
      <c:valAx>
        <c:axId val="21141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k</a:t>
                </a:r>
                <a:r>
                  <a:rPr lang="de-DE" b="1" baseline="-25000"/>
                  <a:t>MGW</a:t>
                </a:r>
              </a:p>
            </c:rich>
          </c:tx>
          <c:layout>
            <c:manualLayout>
              <c:xMode val="edge"/>
              <c:yMode val="edge"/>
              <c:x val="7.1498094590087642E-3"/>
              <c:y val="0.48578234625634059"/>
            </c:manualLayout>
          </c:layout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0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New</a:t>
            </a:r>
            <a:r>
              <a:rPr lang="en-US" sz="1800" b="1" baseline="0"/>
              <a:t> short-range aircraft</a:t>
            </a:r>
            <a:endParaRPr lang="en-US" sz="1800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'Short-range'!$B$1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('Short-range'!$B$10,'Short-range'!$B$12,'Short-range'!$B$21:$B$22,'Short-range'!$B$30:$B$31,'Short-range'!$B$33,'Short-range'!$B$42:$B$43)</c:f>
              <c:extLst>
                <c:ext xmlns:c15="http://schemas.microsoft.com/office/drawing/2012/chart" uri="{02D57815-91ED-43cb-92C2-25804820EDAC}">
                  <c15:fullRef>
                    <c15:sqref>'Short-range'!$B$2:$B$47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A-4A4F-8C0A-BC174D623B1D}"/>
            </c:ext>
          </c:extLst>
        </c:ser>
        <c:ser>
          <c:idx val="1"/>
          <c:order val="1"/>
          <c:tx>
            <c:strRef>
              <c:f>'Short-range'!$C$1</c:f>
              <c:strCache>
                <c:ptCount val="1"/>
                <c:pt idx="0">
                  <c:v>in Order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('Short-range'!$C$10,'Short-range'!$C$12,'Short-range'!$C$21:$C$22,'Short-range'!$C$30:$C$31,'Short-range'!$C$33,'Short-range'!$C$42:$C$43)</c:f>
              <c:extLst>
                <c:ext xmlns:c15="http://schemas.microsoft.com/office/drawing/2012/chart" uri="{02D57815-91ED-43cb-92C2-25804820EDAC}">
                  <c15:fullRef>
                    <c15:sqref>'Short-range'!$C$2:$C$47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CA-4A4F-8C0A-BC174D623B1D}"/>
            </c:ext>
          </c:extLst>
        </c:ser>
        <c:ser>
          <c:idx val="2"/>
          <c:order val="2"/>
          <c:tx>
            <c:strRef>
              <c:f>'Short-range'!$D$1</c:f>
              <c:strCache>
                <c:ptCount val="1"/>
                <c:pt idx="0">
                  <c:v>Gesamt Flugzeugtyp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('Short-range'!$D$10,'Short-range'!$D$12,'Short-range'!$D$21:$D$22,'Short-range'!$D$30:$D$31,'Short-range'!$D$33,'Short-range'!$D$42:$D$43)</c:f>
              <c:extLst>
                <c:ext xmlns:c15="http://schemas.microsoft.com/office/drawing/2012/chart" uri="{02D57815-91ED-43cb-92C2-25804820EDAC}">
                  <c15:fullRef>
                    <c15:sqref>'Short-range'!$D$2:$D$47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CA-4A4F-8C0A-BC174D623B1D}"/>
            </c:ext>
          </c:extLst>
        </c:ser>
        <c:ser>
          <c:idx val="3"/>
          <c:order val="3"/>
          <c:tx>
            <c:strRef>
              <c:f>'Short-range'!$E$1</c:f>
              <c:strCache>
                <c:ptCount val="1"/>
                <c:pt idx="0">
                  <c:v>Prozent von Gesamt (inklusive Order)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('Short-range'!$E$10,'Short-range'!$E$12,'Short-range'!$E$21:$E$22,'Short-range'!$E$30:$E$31,'Short-range'!$E$33,'Short-range'!$E$42:$E$43)</c:f>
              <c:extLst>
                <c:ext xmlns:c15="http://schemas.microsoft.com/office/drawing/2012/chart" uri="{02D57815-91ED-43cb-92C2-25804820EDAC}">
                  <c15:fullRef>
                    <c15:sqref>'Short-range'!$E$2:$E$47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CA-4A4F-8C0A-BC174D623B1D}"/>
            </c:ext>
          </c:extLst>
        </c:ser>
        <c:ser>
          <c:idx val="4"/>
          <c:order val="4"/>
          <c:tx>
            <c:strRef>
              <c:f>'Short-range'!$F$1</c:f>
              <c:strCache>
                <c:ptCount val="1"/>
                <c:pt idx="0">
                  <c:v>Summe der meisten Flugzeugtypen in Prozent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('Short-range'!$F$10,'Short-range'!$F$12,'Short-range'!$F$21:$F$22,'Short-range'!$F$30:$F$31,'Short-range'!$F$33,'Short-range'!$F$42:$F$43)</c:f>
              <c:extLst>
                <c:ext xmlns:c15="http://schemas.microsoft.com/office/drawing/2012/chart" uri="{02D57815-91ED-43cb-92C2-25804820EDAC}">
                  <c15:fullRef>
                    <c15:sqref>'Short-range'!$F$2:$F$47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CA-4A4F-8C0A-BC174D623B1D}"/>
            </c:ext>
          </c:extLst>
        </c:ser>
        <c:ser>
          <c:idx val="5"/>
          <c:order val="5"/>
          <c:tx>
            <c:strRef>
              <c:f>'Short-range'!$G$1</c:f>
              <c:strCache>
                <c:ptCount val="1"/>
                <c:pt idx="0">
                  <c:v>Gesamt (inklusive order)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('Short-range'!$G$10,'Short-range'!$G$12,'Short-range'!$G$21:$G$22,'Short-range'!$G$30:$G$31,'Short-range'!$G$33,'Short-range'!$G$42:$G$43)</c:f>
              <c:extLst>
                <c:ext xmlns:c15="http://schemas.microsoft.com/office/drawing/2012/chart" uri="{02D57815-91ED-43cb-92C2-25804820EDAC}">
                  <c15:fullRef>
                    <c15:sqref>'Short-range'!$G$2:$G$47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CA-4A4F-8C0A-BC174D623B1D}"/>
            </c:ext>
          </c:extLst>
        </c:ser>
        <c:ser>
          <c:idx val="6"/>
          <c:order val="6"/>
          <c:tx>
            <c:strRef>
              <c:f>'Short-range'!$H$1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('Short-range'!$H$10,'Short-range'!$H$12,'Short-range'!$H$21:$H$22,'Short-range'!$H$30:$H$31,'Short-range'!$H$33,'Short-range'!$H$42:$H$43)</c:f>
              <c:extLst>
                <c:ext xmlns:c15="http://schemas.microsoft.com/office/drawing/2012/chart" uri="{02D57815-91ED-43cb-92C2-25804820EDAC}">
                  <c15:fullRef>
                    <c15:sqref>'Short-range'!$H$2:$H$47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CA-4A4F-8C0A-BC174D623B1D}"/>
            </c:ext>
          </c:extLst>
        </c:ser>
        <c:ser>
          <c:idx val="7"/>
          <c:order val="7"/>
          <c:tx>
            <c:strRef>
              <c:f>'Short-range'!$I$1</c:f>
              <c:strCache>
                <c:ptCount val="1"/>
                <c:pt idx="0">
                  <c:v>mMTO [kg]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('Short-range'!$I$10,'Short-range'!$I$12,'Short-range'!$I$21:$I$22,'Short-range'!$I$30:$I$31,'Short-range'!$I$33,'Short-range'!$I$42:$I$43)</c:f>
              <c:extLst>
                <c:ext xmlns:c15="http://schemas.microsoft.com/office/drawing/2012/chart" uri="{02D57815-91ED-43cb-92C2-25804820EDAC}">
                  <c15:fullRef>
                    <c15:sqref>'Short-range'!$I$2:$I$47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CA-4A4F-8C0A-BC174D623B1D}"/>
            </c:ext>
          </c:extLst>
        </c:ser>
        <c:ser>
          <c:idx val="8"/>
          <c:order val="8"/>
          <c:tx>
            <c:strRef>
              <c:f>'Short-range'!$J$1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('Short-range'!$J$10,'Short-range'!$J$12,'Short-range'!$J$21:$J$22,'Short-range'!$J$30:$J$31,'Short-range'!$J$33,'Short-range'!$J$42:$J$43)</c:f>
              <c:extLst>
                <c:ext xmlns:c15="http://schemas.microsoft.com/office/drawing/2012/chart" uri="{02D57815-91ED-43cb-92C2-25804820EDAC}">
                  <c15:fullRef>
                    <c15:sqref>'Short-range'!$J$2:$J$47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CA-4A4F-8C0A-BC174D623B1D}"/>
            </c:ext>
          </c:extLst>
        </c:ser>
        <c:ser>
          <c:idx val="9"/>
          <c:order val="9"/>
          <c:tx>
            <c:strRef>
              <c:f>'Short-range'!$K$1</c:f>
              <c:strCache>
                <c:ptCount val="1"/>
                <c:pt idx="0">
                  <c:v>mOE [kg]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('Short-range'!$K$10,'Short-range'!$K$12,'Short-range'!$K$21:$K$22,'Short-range'!$K$30:$K$31,'Short-range'!$K$33,'Short-range'!$K$42:$K$43)</c:f>
              <c:extLst>
                <c:ext xmlns:c15="http://schemas.microsoft.com/office/drawing/2012/chart" uri="{02D57815-91ED-43cb-92C2-25804820EDAC}">
                  <c15:fullRef>
                    <c15:sqref>'Short-range'!$K$2:$K$47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9CA-4A4F-8C0A-BC174D623B1D}"/>
            </c:ext>
          </c:extLst>
        </c:ser>
        <c:ser>
          <c:idx val="10"/>
          <c:order val="10"/>
          <c:tx>
            <c:strRef>
              <c:f>'Short-range'!$L$1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('Short-range'!$L$10,'Short-range'!$L$12,'Short-range'!$L$21:$L$22,'Short-range'!$L$30:$L$31,'Short-range'!$L$33,'Short-range'!$L$42:$L$43)</c:f>
              <c:extLst>
                <c:ext xmlns:c15="http://schemas.microsoft.com/office/drawing/2012/chart" uri="{02D57815-91ED-43cb-92C2-25804820EDAC}">
                  <c15:fullRef>
                    <c15:sqref>'Short-range'!$L$2:$L$47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CA-4A4F-8C0A-BC174D623B1D}"/>
            </c:ext>
          </c:extLst>
        </c:ser>
        <c:ser>
          <c:idx val="11"/>
          <c:order val="11"/>
          <c:tx>
            <c:strRef>
              <c:f>'Short-range'!$M$1</c:f>
              <c:strCache>
                <c:ptCount val="1"/>
                <c:pt idx="0">
                  <c:v>mMPL [kg]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('Short-range'!$M$10,'Short-range'!$M$12,'Short-range'!$M$21:$M$22,'Short-range'!$M$30:$M$31,'Short-range'!$M$33,'Short-range'!$M$42:$M$43)</c:f>
              <c:extLst>
                <c:ext xmlns:c15="http://schemas.microsoft.com/office/drawing/2012/chart" uri="{02D57815-91ED-43cb-92C2-25804820EDAC}">
                  <c15:fullRef>
                    <c15:sqref>'Short-range'!$M$2:$M$47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9CA-4A4F-8C0A-BC174D623B1D}"/>
            </c:ext>
          </c:extLst>
        </c:ser>
        <c:ser>
          <c:idx val="12"/>
          <c:order val="12"/>
          <c:tx>
            <c:strRef>
              <c:f>'Short-range'!$N$1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('Short-range'!$N$10,'Short-range'!$N$12,'Short-range'!$N$21:$N$22,'Short-range'!$N$30:$N$31,'Short-range'!$N$33,'Short-range'!$N$42:$N$43)</c:f>
              <c:extLst>
                <c:ext xmlns:c15="http://schemas.microsoft.com/office/drawing/2012/chart" uri="{02D57815-91ED-43cb-92C2-25804820EDAC}">
                  <c15:fullRef>
                    <c15:sqref>'Short-range'!$N$2:$N$47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9CA-4A4F-8C0A-BC174D623B1D}"/>
            </c:ext>
          </c:extLst>
        </c:ser>
        <c:ser>
          <c:idx val="13"/>
          <c:order val="13"/>
          <c:tx>
            <c:strRef>
              <c:f>'Short-range'!$O$1</c:f>
              <c:strCache>
                <c:ptCount val="1"/>
                <c:pt idx="0">
                  <c:v>mOE/mMTO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('Short-range'!$O$10,'Short-range'!$O$12,'Short-range'!$O$21:$O$22,'Short-range'!$O$30:$O$31,'Short-range'!$O$33,'Short-range'!$O$42:$O$43)</c:f>
              <c:extLst>
                <c:ext xmlns:c15="http://schemas.microsoft.com/office/drawing/2012/chart" uri="{02D57815-91ED-43cb-92C2-25804820EDAC}">
                  <c15:fullRef>
                    <c15:sqref>'Short-range'!$O$2:$O$47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9CA-4A4F-8C0A-BC174D623B1D}"/>
            </c:ext>
          </c:extLst>
        </c:ser>
        <c:ser>
          <c:idx val="14"/>
          <c:order val="14"/>
          <c:tx>
            <c:strRef>
              <c:f>'Short-range'!$P$1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('Short-range'!$P$10,'Short-range'!$P$12,'Short-range'!$P$21:$P$22,'Short-range'!$P$30:$P$31,'Short-range'!$P$33,'Short-range'!$P$42:$P$43)</c:f>
              <c:extLst>
                <c:ext xmlns:c15="http://schemas.microsoft.com/office/drawing/2012/chart" uri="{02D57815-91ED-43cb-92C2-25804820EDAC}">
                  <c15:fullRef>
                    <c15:sqref>'Short-range'!$P$2:$P$47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9CA-4A4F-8C0A-BC174D623B1D}"/>
            </c:ext>
          </c:extLst>
        </c:ser>
        <c:ser>
          <c:idx val="15"/>
          <c:order val="15"/>
          <c:tx>
            <c:strRef>
              <c:f>'Short-range'!$Q$1</c:f>
              <c:strCache>
                <c:ptCount val="1"/>
                <c:pt idx="0">
                  <c:v>mPL/mMTO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('Short-range'!$Q$10,'Short-range'!$Q$12,'Short-range'!$Q$21:$Q$22,'Short-range'!$Q$30:$Q$31,'Short-range'!$Q$33,'Short-range'!$Q$42:$Q$43)</c:f>
              <c:extLst>
                <c:ext xmlns:c15="http://schemas.microsoft.com/office/drawing/2012/chart" uri="{02D57815-91ED-43cb-92C2-25804820EDAC}">
                  <c15:fullRef>
                    <c15:sqref>'Short-range'!$Q$2:$Q$47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9CA-4A4F-8C0A-BC174D623B1D}"/>
            </c:ext>
          </c:extLst>
        </c:ser>
        <c:ser>
          <c:idx val="16"/>
          <c:order val="16"/>
          <c:tx>
            <c:strRef>
              <c:f>'Short-range'!$R$1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('Short-range'!$R$10,'Short-range'!$R$12,'Short-range'!$R$21:$R$22,'Short-range'!$R$30:$R$31,'Short-range'!$R$33,'Short-range'!$R$42:$R$43)</c:f>
              <c:extLst>
                <c:ext xmlns:c15="http://schemas.microsoft.com/office/drawing/2012/chart" uri="{02D57815-91ED-43cb-92C2-25804820EDAC}">
                  <c15:fullRef>
                    <c15:sqref>'Short-range'!$R$2:$R$47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9CA-4A4F-8C0A-BC174D623B1D}"/>
            </c:ext>
          </c:extLst>
        </c:ser>
        <c:ser>
          <c:idx val="17"/>
          <c:order val="17"/>
          <c:tx>
            <c:strRef>
              <c:f>'Short-range'!$S$1</c:f>
              <c:strCache>
                <c:ptCount val="1"/>
                <c:pt idx="0">
                  <c:v>kMGW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('Short-range'!$S$10,'Short-range'!$S$12,'Short-range'!$S$21:$S$22,'Short-range'!$S$30:$S$31,'Short-range'!$S$33,'Short-range'!$S$42:$S$43)</c:f>
              <c:numCache>
                <c:formatCode>0.000</c:formatCode>
                <c:ptCount val="9"/>
                <c:pt idx="0">
                  <c:v>3.0612244897959182</c:v>
                </c:pt>
                <c:pt idx="1">
                  <c:v>3.7917087967644085</c:v>
                </c:pt>
                <c:pt idx="2">
                  <c:v>3.7176644493717661</c:v>
                </c:pt>
                <c:pt idx="3">
                  <c:v>3.5368217054263562</c:v>
                </c:pt>
                <c:pt idx="4">
                  <c:v>3.8466757123473538</c:v>
                </c:pt>
                <c:pt idx="5">
                  <c:v>3.8686987104337631</c:v>
                </c:pt>
                <c:pt idx="6">
                  <c:v>3.4128440366972477</c:v>
                </c:pt>
                <c:pt idx="7">
                  <c:v>3.8356918238993711</c:v>
                </c:pt>
                <c:pt idx="8">
                  <c:v>3.9988888888888887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'Short-range'!$S$2:$S$47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9CA-4A4F-8C0A-BC174D623B1D}"/>
            </c:ext>
          </c:extLst>
        </c:ser>
        <c:ser>
          <c:idx val="19"/>
          <c:order val="18"/>
          <c:tx>
            <c:strRef>
              <c:f>'Short-range'!$U$1</c:f>
              <c:strCache>
                <c:ptCount val="1"/>
                <c:pt idx="0">
                  <c:v>Quellen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('Short-range'!$U$10,'Short-range'!$U$12,'Short-range'!$U$21:$U$22,'Short-range'!$U$30:$U$31,'Short-range'!$U$33,'Short-range'!$U$42:$U$43)</c:f>
              <c:extLst>
                <c:ext xmlns:c15="http://schemas.microsoft.com/office/drawing/2012/chart" uri="{02D57815-91ED-43cb-92C2-25804820EDAC}">
                  <c15:fullRef>
                    <c15:sqref>'Short-range'!$U$2:$U$47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9CA-4A4F-8C0A-BC174D623B1D}"/>
            </c:ext>
          </c:extLst>
        </c:ser>
        <c:ser>
          <c:idx val="20"/>
          <c:order val="19"/>
          <c:tx>
            <c:strRef>
              <c:f>'Short-range'!$V$1</c:f>
              <c:strCache>
                <c:ptCount val="1"/>
                <c:pt idx="0">
                  <c:v>Body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('Short-range'!$V$10,'Short-range'!$V$12,'Short-range'!$V$21:$V$22,'Short-range'!$V$30:$V$31,'Short-range'!$V$33,'Short-range'!$V$42:$V$43)</c:f>
              <c:extLst>
                <c:ext xmlns:c15="http://schemas.microsoft.com/office/drawing/2012/chart" uri="{02D57815-91ED-43cb-92C2-25804820EDAC}">
                  <c15:fullRef>
                    <c15:sqref>'Short-range'!$V$2:$V$47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9CA-4A4F-8C0A-BC174D623B1D}"/>
            </c:ext>
          </c:extLst>
        </c:ser>
        <c:ser>
          <c:idx val="21"/>
          <c:order val="20"/>
          <c:tx>
            <c:strRef>
              <c:f>'Short-range'!$W$1</c:f>
              <c:strCache>
                <c:ptCount val="1"/>
                <c:pt idx="0">
                  <c:v>Erstflug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('Short-range'!$W$10,'Short-range'!$W$12,'Short-range'!$W$21:$W$22,'Short-range'!$W$30:$W$31,'Short-range'!$W$33,'Short-range'!$W$42:$W$43)</c:f>
              <c:extLst>
                <c:ext xmlns:c15="http://schemas.microsoft.com/office/drawing/2012/chart" uri="{02D57815-91ED-43cb-92C2-25804820EDAC}">
                  <c15:fullRef>
                    <c15:sqref>'Short-range'!$W$2:$W$47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9CA-4A4F-8C0A-BC174D623B1D}"/>
            </c:ext>
          </c:extLst>
        </c:ser>
        <c:ser>
          <c:idx val="22"/>
          <c:order val="21"/>
          <c:tx>
            <c:strRef>
              <c:f>'Short-range'!$X$1</c:f>
              <c:strCache>
                <c:ptCount val="1"/>
                <c:pt idx="0">
                  <c:v>Streckenart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('Short-range'!$X$10,'Short-range'!$X$12,'Short-range'!$X$21:$X$22,'Short-range'!$X$30:$X$31,'Short-range'!$X$33,'Short-range'!$X$42:$X$43)</c:f>
              <c:extLst>
                <c:ext xmlns:c15="http://schemas.microsoft.com/office/drawing/2012/chart" uri="{02D57815-91ED-43cb-92C2-25804820EDAC}">
                  <c15:fullRef>
                    <c15:sqref>'Short-range'!$X$2:$X$47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9CA-4A4F-8C0A-BC174D623B1D}"/>
            </c:ext>
          </c:extLst>
        </c:ser>
        <c:gapWidth val="219"/>
        <c:overlap val="-27"/>
        <c:axId val="237645824"/>
        <c:axId val="2376473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8"/>
                <c:order val="1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'Short-range'!$T$1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'Short-range'!$A$2:$A$47</c15:sqref>
                        </c15:fullRef>
                        <c15:formulaRef>
                          <c15:sqref>('Short-range'!$A$10,'Short-range'!$A$12,'Short-range'!$A$21:$A$22,'Short-range'!$A$30:$A$31,'Short-range'!$A$33,'Short-range'!$A$42:$A$43)</c15:sqref>
                        </c15:formulaRef>
                      </c:ext>
                    </c:extLst>
                    <c:strCache>
                      <c:ptCount val="9"/>
                      <c:pt idx="0">
                        <c:v>ATR 72-500</c:v>
                      </c:pt>
                      <c:pt idx="1">
                        <c:v>Embraer 175</c:v>
                      </c:pt>
                      <c:pt idx="2">
                        <c:v>Embraer 190</c:v>
                      </c:pt>
                      <c:pt idx="3">
                        <c:v>Bombardier CRJ900</c:v>
                      </c:pt>
                      <c:pt idx="4">
                        <c:v>Viking Air Twin Otter 400</c:v>
                      </c:pt>
                      <c:pt idx="5">
                        <c:v>Bombardier CRJ700</c:v>
                      </c:pt>
                      <c:pt idx="6">
                        <c:v>ATR42-500</c:v>
                      </c:pt>
                      <c:pt idx="7">
                        <c:v>Embraer 195</c:v>
                      </c:pt>
                      <c:pt idx="8">
                        <c:v>Embraer 170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'Short-range'!$T$2:$T$47</c15:sqref>
                        </c15:fullRef>
                        <c15:formulaRef>
                          <c15:sqref>('Short-range'!$T$10,'Short-range'!$T$12,'Short-range'!$T$21:$T$22,'Short-range'!$T$30:$T$31,'Short-range'!$T$33,'Short-range'!$T$42:$T$43)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2-39CA-4A4F-8C0A-BC174D623B1D}"/>
                  </c:ext>
                </c:extLst>
              </c15:ser>
            </c15:filteredBarSeries>
          </c:ext>
        </c:extLst>
      </c:barChart>
      <c:lineChart>
        <c:grouping val="standard"/>
        <c:ser>
          <c:idx val="23"/>
          <c:order val="22"/>
          <c:tx>
            <c:strRef>
              <c:f>'Short-range'!$Y$1</c:f>
              <c:strCache>
                <c:ptCount val="1"/>
                <c:pt idx="0">
                  <c:v>Average new short-range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('Short-range'!$A$10,'Short-range'!$A$12,'Short-range'!$A$21:$A$22,'Short-range'!$A$30:$A$31,'Short-range'!$A$33,'Short-range'!$A$42:$A$43)</c:f>
              <c:strCache>
                <c:ptCount val="9"/>
                <c:pt idx="0">
                  <c:v>ATR 72-500</c:v>
                </c:pt>
                <c:pt idx="1">
                  <c:v>Embraer 175</c:v>
                </c:pt>
                <c:pt idx="2">
                  <c:v>Embraer 190</c:v>
                </c:pt>
                <c:pt idx="3">
                  <c:v>Bombardier CRJ900</c:v>
                </c:pt>
                <c:pt idx="4">
                  <c:v>Viking Air Twin Otter 400</c:v>
                </c:pt>
                <c:pt idx="5">
                  <c:v>Bombardier CRJ700</c:v>
                </c:pt>
                <c:pt idx="6">
                  <c:v>ATR42-500</c:v>
                </c:pt>
                <c:pt idx="7">
                  <c:v>Embraer 195</c:v>
                </c:pt>
                <c:pt idx="8">
                  <c:v>Embraer 170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'Short-range'!$A$2:$A$47</c15:sqref>
                  </c15:fullRef>
                </c:ext>
              </c:extLst>
            </c:strRef>
          </c:cat>
          <c:val>
            <c:numRef>
              <c:f>('Short-range'!$Y$10,'Short-range'!$Y$12,'Short-range'!$Y$21:$Y$22,'Short-range'!$Y$30:$Y$31,'Short-range'!$Y$33,'Short-range'!$Y$42:$Y$43)</c:f>
              <c:numCache>
                <c:formatCode>0.000</c:formatCode>
                <c:ptCount val="9"/>
                <c:pt idx="0">
                  <c:v>3.6744687348472302</c:v>
                </c:pt>
                <c:pt idx="1">
                  <c:v>3.6744687348472302</c:v>
                </c:pt>
                <c:pt idx="2">
                  <c:v>3.6744687348472302</c:v>
                </c:pt>
                <c:pt idx="3">
                  <c:v>3.6744687348472302</c:v>
                </c:pt>
                <c:pt idx="4">
                  <c:v>3.6744687348472302</c:v>
                </c:pt>
                <c:pt idx="5">
                  <c:v>3.6744687348472302</c:v>
                </c:pt>
                <c:pt idx="6">
                  <c:v>3.6744687348472302</c:v>
                </c:pt>
                <c:pt idx="7">
                  <c:v>3.6744687348472302</c:v>
                </c:pt>
                <c:pt idx="8">
                  <c:v>3.6744687348472302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'Short-range'!$Y$2:$Y$47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9CA-4A4F-8C0A-BC174D623B1D}"/>
            </c:ext>
          </c:extLst>
        </c:ser>
        <c:marker val="1"/>
        <c:axId val="237645824"/>
        <c:axId val="237647360"/>
      </c:lineChart>
      <c:catAx>
        <c:axId val="237645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47360"/>
        <c:crosses val="autoZero"/>
        <c:auto val="1"/>
        <c:lblAlgn val="ctr"/>
        <c:lblOffset val="100"/>
      </c:catAx>
      <c:valAx>
        <c:axId val="237647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u="none" strike="noStrike" baseline="0">
                    <a:effectLst/>
                  </a:rPr>
                  <a:t>k</a:t>
                </a:r>
                <a:r>
                  <a:rPr lang="de-DE" sz="1000" b="1" i="0" u="none" strike="noStrike" baseline="-25000">
                    <a:effectLst/>
                  </a:rPr>
                  <a:t>MGW</a:t>
                </a:r>
                <a:endParaRPr lang="de-DE" b="1"/>
              </a:p>
            </c:rich>
          </c:tx>
          <c:layout>
            <c:manualLayout>
              <c:xMode val="edge"/>
              <c:yMode val="edge"/>
              <c:x val="5.9857830582543984E-3"/>
              <c:y val="0.47931115513424116"/>
            </c:manualLayout>
          </c:layout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180975</xdr:rowOff>
    </xdr:from>
    <xdr:to>
      <xdr:col>3</xdr:col>
      <xdr:colOff>57150</xdr:colOff>
      <xdr:row>7</xdr:row>
      <xdr:rowOff>38100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61975"/>
          <a:ext cx="2266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17</xdr:row>
      <xdr:rowOff>23812</xdr:rowOff>
    </xdr:from>
    <xdr:to>
      <xdr:col>26</xdr:col>
      <xdr:colOff>1035843</xdr:colOff>
      <xdr:row>22</xdr:row>
      <xdr:rowOff>47625</xdr:rowOff>
    </xdr:to>
    <xdr:sp macro="" textlink="">
      <xdr:nvSpPr>
        <xdr:cNvPr id="2" name="Pfeil nach rechts 1"/>
        <xdr:cNvSpPr/>
      </xdr:nvSpPr>
      <xdr:spPr>
        <a:xfrm>
          <a:off x="7417594" y="3262312"/>
          <a:ext cx="2416968" cy="9763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1107281</xdr:colOff>
      <xdr:row>18</xdr:row>
      <xdr:rowOff>47625</xdr:rowOff>
    </xdr:from>
    <xdr:to>
      <xdr:col>26</xdr:col>
      <xdr:colOff>23812</xdr:colOff>
      <xdr:row>21</xdr:row>
      <xdr:rowOff>35719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858125" y="3476625"/>
          <a:ext cx="964406" cy="5595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</a:rPr>
            <a:t>Categorization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412749</xdr:colOff>
      <xdr:row>52</xdr:row>
      <xdr:rowOff>21167</xdr:rowOff>
    </xdr:from>
    <xdr:to>
      <xdr:col>18</xdr:col>
      <xdr:colOff>0</xdr:colOff>
      <xdr:row>55</xdr:row>
      <xdr:rowOff>31750</xdr:rowOff>
    </xdr:to>
    <xdr:sp macro="" textlink="">
      <xdr:nvSpPr>
        <xdr:cNvPr id="2" name="Textfeld 1"/>
        <xdr:cNvSpPr txBox="1"/>
      </xdr:nvSpPr>
      <xdr:spPr>
        <a:xfrm>
          <a:off x="4146549" y="9927167"/>
          <a:ext cx="5683251" cy="582083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kSB von wide body transports</a:t>
          </a:r>
          <a:r>
            <a:rPr lang="de-DE" sz="1400" baseline="0"/>
            <a:t> leigt bei 4...6 -- Widerspruch zum SAWE Paper.</a:t>
          </a:r>
          <a:endParaRPr lang="de-DE" sz="1400"/>
        </a:p>
      </xdr:txBody>
    </xdr:sp>
    <xdr:clientData/>
  </xdr:twoCellAnchor>
  <xdr:twoCellAnchor>
    <xdr:from>
      <xdr:col>26</xdr:col>
      <xdr:colOff>238124</xdr:colOff>
      <xdr:row>3</xdr:row>
      <xdr:rowOff>59531</xdr:rowOff>
    </xdr:from>
    <xdr:to>
      <xdr:col>31</xdr:col>
      <xdr:colOff>107156</xdr:colOff>
      <xdr:row>33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0.27701</cdr:x>
      <cdr:y>0.37895</cdr:y>
    </cdr:from>
    <cdr:to>
      <cdr:x>0.32825</cdr:x>
      <cdr:y>0.41895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2381250" y="2143124"/>
          <a:ext cx="440531" cy="22621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e-DE"/>
            <a:t>4,38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412749</xdr:colOff>
      <xdr:row>52</xdr:row>
      <xdr:rowOff>21167</xdr:rowOff>
    </xdr:from>
    <xdr:to>
      <xdr:col>18</xdr:col>
      <xdr:colOff>0</xdr:colOff>
      <xdr:row>55</xdr:row>
      <xdr:rowOff>31750</xdr:rowOff>
    </xdr:to>
    <xdr:sp macro="" textlink="">
      <xdr:nvSpPr>
        <xdr:cNvPr id="2" name="Textfeld 1"/>
        <xdr:cNvSpPr txBox="1"/>
      </xdr:nvSpPr>
      <xdr:spPr>
        <a:xfrm>
          <a:off x="4146549" y="9993842"/>
          <a:ext cx="5683251" cy="582083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kSB von wide body transports</a:t>
          </a:r>
          <a:r>
            <a:rPr lang="de-DE" sz="1400" baseline="0"/>
            <a:t> leigt bei 4...6 -- Widerspruch zum SAWE Paper.</a:t>
          </a:r>
          <a:endParaRPr lang="de-DE" sz="1400"/>
        </a:p>
      </xdr:txBody>
    </xdr:sp>
    <xdr:clientData/>
  </xdr:twoCellAnchor>
  <xdr:twoCellAnchor>
    <xdr:from>
      <xdr:col>25</xdr:col>
      <xdr:colOff>702468</xdr:colOff>
      <xdr:row>3</xdr:row>
      <xdr:rowOff>63102</xdr:rowOff>
    </xdr:from>
    <xdr:to>
      <xdr:col>30</xdr:col>
      <xdr:colOff>1833563</xdr:colOff>
      <xdr:row>32</xdr:row>
      <xdr:rowOff>166687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0.20154</cdr:y>
    </cdr:from>
    <cdr:to>
      <cdr:x>0.40392</cdr:x>
      <cdr:y>0.24173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074987" y="1134269"/>
          <a:ext cx="440531" cy="22621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/>
            <a:t>3,67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HAW/Arbeiten/Caers/Ergebnisse/PassengerAircraftMinimumFu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HT\HAM-WI41\Shop\Praktikanten\03_Praktikanten\John\Sonstiges\Projekt\Projekt%20im%20Master\Flugzeuge%20Auswertung%20und%20Erkenntnisse\7.11_Erkenntnis_Flugzeu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_Outputs"/>
      <sheetName val="Fuel"/>
      <sheetName val="DOC"/>
      <sheetName val="Environmental"/>
      <sheetName val="Flight time"/>
      <sheetName val="Extra information"/>
    </sheetNames>
    <sheetDataSet>
      <sheetData sheetId="0">
        <row r="2">
          <cell r="B2">
            <v>73500</v>
          </cell>
          <cell r="F2">
            <v>2</v>
          </cell>
          <cell r="J2">
            <v>0.9</v>
          </cell>
          <cell r="N2">
            <v>9.8066499999999994</v>
          </cell>
        </row>
        <row r="3">
          <cell r="B3">
            <v>122.4</v>
          </cell>
          <cell r="F3">
            <v>5.7</v>
          </cell>
          <cell r="J3">
            <v>12500</v>
          </cell>
          <cell r="N3">
            <v>287.053</v>
          </cell>
        </row>
        <row r="4">
          <cell r="B4">
            <v>9.5</v>
          </cell>
          <cell r="F4">
            <v>120000</v>
          </cell>
          <cell r="J4">
            <v>41010.49868766404</v>
          </cell>
          <cell r="N4">
            <v>6.4999999999999997E-3</v>
          </cell>
        </row>
        <row r="5">
          <cell r="F5">
            <v>32.6</v>
          </cell>
          <cell r="J5">
            <v>295.06956032434113</v>
          </cell>
          <cell r="N5">
            <v>288.14999999999998</v>
          </cell>
        </row>
        <row r="6">
          <cell r="B6">
            <v>60500</v>
          </cell>
          <cell r="F6">
            <v>18</v>
          </cell>
          <cell r="J6">
            <v>216.65</v>
          </cell>
          <cell r="N6">
            <v>101325</v>
          </cell>
        </row>
        <row r="7">
          <cell r="B7">
            <v>25</v>
          </cell>
          <cell r="F7">
            <v>2</v>
          </cell>
          <cell r="J7">
            <v>17884.531472127925</v>
          </cell>
          <cell r="N7">
            <v>1.1225000000000001</v>
          </cell>
        </row>
        <row r="8">
          <cell r="B8">
            <v>0.43633231299858238</v>
          </cell>
          <cell r="F8">
            <v>2380</v>
          </cell>
          <cell r="J8">
            <v>0.28726392255536015</v>
          </cell>
          <cell r="N8">
            <v>216.65</v>
          </cell>
        </row>
        <row r="9">
          <cell r="B9">
            <v>42600</v>
          </cell>
          <cell r="N9">
            <v>22657</v>
          </cell>
        </row>
        <row r="10">
          <cell r="B10">
            <v>17900</v>
          </cell>
          <cell r="J10">
            <v>516.21240575100717</v>
          </cell>
          <cell r="N10">
            <v>0.36392000000000002</v>
          </cell>
        </row>
        <row r="11">
          <cell r="B11">
            <v>150</v>
          </cell>
        </row>
        <row r="12">
          <cell r="J12">
            <v>1500</v>
          </cell>
        </row>
        <row r="13">
          <cell r="B13">
            <v>0.78</v>
          </cell>
        </row>
        <row r="157">
          <cell r="B157">
            <v>0.5</v>
          </cell>
        </row>
        <row r="158">
          <cell r="B158">
            <v>0.5</v>
          </cell>
        </row>
        <row r="163">
          <cell r="B163">
            <v>0.5</v>
          </cell>
        </row>
        <row r="164">
          <cell r="B164">
            <v>0.5</v>
          </cell>
        </row>
      </sheetData>
      <sheetData sheetId="1">
        <row r="15">
          <cell r="C15">
            <v>0.57793155638612903</v>
          </cell>
        </row>
        <row r="23">
          <cell r="C23" t="str">
            <v/>
          </cell>
        </row>
        <row r="28">
          <cell r="C28">
            <v>1.1273111577958602E-2</v>
          </cell>
        </row>
        <row r="29">
          <cell r="C29">
            <v>0.58135534282882717</v>
          </cell>
        </row>
        <row r="31">
          <cell r="C31" t="e">
            <v>#VALUE!</v>
          </cell>
        </row>
        <row r="33">
          <cell r="C33" t="e">
            <v>#VALUE!</v>
          </cell>
        </row>
        <row r="35">
          <cell r="I35">
            <v>1.831465106715439E-5</v>
          </cell>
        </row>
        <row r="41">
          <cell r="I41" t="e">
            <v>#VALUE!</v>
          </cell>
        </row>
        <row r="42">
          <cell r="I42" t="e">
            <v>#VALUE!</v>
          </cell>
        </row>
      </sheetData>
      <sheetData sheetId="2">
        <row r="7">
          <cell r="C7">
            <v>1.76</v>
          </cell>
        </row>
        <row r="10">
          <cell r="C10">
            <v>2.131410279024593</v>
          </cell>
        </row>
        <row r="40">
          <cell r="C40">
            <v>1505</v>
          </cell>
        </row>
        <row r="41">
          <cell r="D41">
            <v>809.93520518358537</v>
          </cell>
        </row>
        <row r="43">
          <cell r="C43" t="e">
            <v>#VALUE!</v>
          </cell>
        </row>
        <row r="50">
          <cell r="C50" t="e">
            <v>#VALUE!</v>
          </cell>
        </row>
        <row r="59">
          <cell r="C59">
            <v>1.7412726422869818</v>
          </cell>
        </row>
        <row r="79">
          <cell r="C79">
            <v>1.9912726422869818</v>
          </cell>
        </row>
        <row r="84">
          <cell r="C84" t="e">
            <v>#VALUE!</v>
          </cell>
        </row>
        <row r="92">
          <cell r="C92" t="e">
            <v>#VALUE!</v>
          </cell>
        </row>
        <row r="96">
          <cell r="C96">
            <v>2621.0589309815036</v>
          </cell>
        </row>
      </sheetData>
      <sheetData sheetId="3">
        <row r="50">
          <cell r="C50" t="e">
            <v>#VALUE!</v>
          </cell>
        </row>
        <row r="64">
          <cell r="C64">
            <v>260.50657953811276</v>
          </cell>
        </row>
        <row r="65">
          <cell r="C65">
            <v>23.862727604905828</v>
          </cell>
        </row>
      </sheetData>
      <sheetData sheetId="4">
        <row r="166">
          <cell r="B166">
            <v>290</v>
          </cell>
        </row>
        <row r="167">
          <cell r="B167">
            <v>410</v>
          </cell>
        </row>
        <row r="168">
          <cell r="B168">
            <v>0.68350831146106727</v>
          </cell>
        </row>
        <row r="170">
          <cell r="B170">
            <v>488.75045848362186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F_mMTO"/>
      <sheetName val="Schneeballfaktor "/>
      <sheetName val="Flugzeuge 1940-1972"/>
      <sheetName val="Flugzeuge 1980-present"/>
      <sheetName val="Ergebnisvergleich"/>
    </sheetNames>
    <sheetDataSet>
      <sheetData sheetId="0" refreshError="1"/>
      <sheetData sheetId="1">
        <row r="4">
          <cell r="B4">
            <v>1</v>
          </cell>
        </row>
        <row r="5">
          <cell r="B5">
            <v>90000</v>
          </cell>
        </row>
        <row r="6">
          <cell r="B6">
            <v>0.48333333333333334</v>
          </cell>
        </row>
        <row r="7">
          <cell r="B7">
            <v>43500</v>
          </cell>
        </row>
        <row r="8">
          <cell r="B8">
            <v>0.29444444444444445</v>
          </cell>
        </row>
        <row r="9">
          <cell r="B9">
            <v>26500</v>
          </cell>
        </row>
        <row r="10">
          <cell r="B10">
            <v>20000</v>
          </cell>
        </row>
        <row r="13">
          <cell r="B13">
            <v>90004.500225011288</v>
          </cell>
        </row>
        <row r="32">
          <cell r="B32">
            <v>4.5002250112884212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nu.org/licens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23" sqref="A23"/>
    </sheetView>
  </sheetViews>
  <sheetFormatPr baseColWidth="10" defaultRowHeight="15"/>
  <sheetData>
    <row r="1" spans="1:6">
      <c r="A1" s="77" t="s">
        <v>203</v>
      </c>
      <c r="B1" s="74"/>
      <c r="C1" s="74"/>
      <c r="D1" s="74"/>
      <c r="E1" s="74"/>
      <c r="F1" s="74"/>
    </row>
    <row r="2" spans="1:6">
      <c r="A2" s="77" t="s">
        <v>202</v>
      </c>
      <c r="B2" s="74"/>
      <c r="C2" s="74"/>
      <c r="D2" s="74"/>
      <c r="E2" s="74"/>
      <c r="F2" s="74"/>
    </row>
    <row r="3" spans="1:6">
      <c r="A3" s="74"/>
      <c r="B3" s="74"/>
      <c r="C3" s="74"/>
      <c r="D3" s="74"/>
      <c r="E3" s="74"/>
      <c r="F3" s="74"/>
    </row>
    <row r="4" spans="1:6">
      <c r="A4" s="74"/>
      <c r="B4" s="74"/>
      <c r="C4" s="74"/>
      <c r="D4" s="74"/>
      <c r="E4" s="74"/>
      <c r="F4" s="74"/>
    </row>
    <row r="5" spans="1:6">
      <c r="A5" s="74"/>
      <c r="B5" s="74"/>
      <c r="C5" s="74"/>
      <c r="D5" s="74"/>
      <c r="E5" s="74"/>
      <c r="F5" s="74"/>
    </row>
    <row r="6" spans="1:6">
      <c r="A6" s="74"/>
      <c r="B6" s="74"/>
      <c r="C6" s="74"/>
      <c r="D6" s="74"/>
      <c r="E6" s="74"/>
      <c r="F6" s="74"/>
    </row>
    <row r="7" spans="1:6">
      <c r="A7" s="74"/>
      <c r="B7" s="74"/>
      <c r="C7" s="74"/>
      <c r="D7" s="74"/>
      <c r="E7" s="74"/>
      <c r="F7" s="74"/>
    </row>
    <row r="8" spans="1:6">
      <c r="A8" s="74"/>
      <c r="B8" s="74"/>
      <c r="C8" s="74"/>
      <c r="D8" s="74"/>
      <c r="E8" s="74"/>
      <c r="F8" s="74"/>
    </row>
    <row r="9" spans="1:6" ht="15.75">
      <c r="A9" s="76" t="s">
        <v>205</v>
      </c>
      <c r="B9" s="74"/>
      <c r="C9" s="74"/>
      <c r="D9" s="74"/>
      <c r="E9" s="74"/>
      <c r="F9" s="74"/>
    </row>
    <row r="10" spans="1:6" ht="15.75">
      <c r="A10" s="76" t="s">
        <v>204</v>
      </c>
      <c r="B10" s="74"/>
      <c r="C10" s="74"/>
      <c r="D10" s="74"/>
      <c r="E10" s="74"/>
      <c r="F10" s="74"/>
    </row>
    <row r="11" spans="1:6" ht="15.75">
      <c r="A11" s="76"/>
      <c r="B11" s="74"/>
      <c r="C11" s="74"/>
      <c r="D11" s="74"/>
      <c r="E11" s="74"/>
      <c r="F11" s="74"/>
    </row>
    <row r="12" spans="1:6" ht="15.75">
      <c r="A12" s="76" t="s">
        <v>201</v>
      </c>
      <c r="B12" s="74"/>
      <c r="C12" s="74"/>
      <c r="D12" s="74"/>
      <c r="E12" s="74"/>
      <c r="F12" s="74"/>
    </row>
    <row r="13" spans="1:6" ht="15.75">
      <c r="A13" s="76" t="s">
        <v>200</v>
      </c>
      <c r="B13" s="74"/>
      <c r="C13" s="74"/>
      <c r="D13" s="74"/>
      <c r="E13" s="74"/>
      <c r="F13" s="74"/>
    </row>
    <row r="14" spans="1:6" ht="15.75">
      <c r="A14" s="76" t="s">
        <v>199</v>
      </c>
      <c r="B14" s="74"/>
      <c r="C14" s="74"/>
      <c r="D14" s="74"/>
      <c r="E14" s="74"/>
      <c r="F14" s="74"/>
    </row>
    <row r="15" spans="1:6" ht="15.75">
      <c r="A15" s="76"/>
      <c r="B15" s="74"/>
      <c r="C15" s="74"/>
      <c r="D15" s="74"/>
      <c r="E15" s="74"/>
      <c r="F15" s="74"/>
    </row>
    <row r="16" spans="1:6" ht="15.75">
      <c r="A16" s="76" t="s">
        <v>198</v>
      </c>
      <c r="B16" s="74"/>
      <c r="C16" s="74"/>
      <c r="D16" s="74"/>
      <c r="E16" s="74"/>
      <c r="F16" s="74"/>
    </row>
    <row r="17" spans="1:6" ht="15.75">
      <c r="A17" s="76" t="s">
        <v>197</v>
      </c>
      <c r="B17" s="74"/>
      <c r="C17" s="74"/>
      <c r="D17" s="74"/>
      <c r="E17" s="74"/>
      <c r="F17" s="74"/>
    </row>
    <row r="18" spans="1:6" ht="15.75">
      <c r="A18" s="76" t="s">
        <v>196</v>
      </c>
      <c r="B18" s="74"/>
      <c r="C18" s="74"/>
      <c r="D18" s="74"/>
      <c r="E18" s="74"/>
      <c r="F18" s="74"/>
    </row>
    <row r="19" spans="1:6" ht="15.75">
      <c r="A19" s="76" t="s">
        <v>195</v>
      </c>
      <c r="B19" s="74"/>
      <c r="C19" s="74"/>
      <c r="D19" s="74"/>
      <c r="E19" s="74"/>
      <c r="F19" s="74"/>
    </row>
    <row r="20" spans="1:6">
      <c r="A20" s="74"/>
      <c r="B20" s="74"/>
      <c r="C20" s="74"/>
      <c r="D20" s="74"/>
      <c r="E20" s="74"/>
      <c r="F20" s="74"/>
    </row>
    <row r="21" spans="1:6">
      <c r="A21" s="75" t="s">
        <v>194</v>
      </c>
      <c r="B21" s="74"/>
      <c r="C21" s="74"/>
      <c r="D21" s="74"/>
      <c r="E21" s="74"/>
      <c r="F21" s="74"/>
    </row>
  </sheetData>
  <hyperlinks>
    <hyperlink ref="A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9"/>
  <sheetViews>
    <sheetView tabSelected="1" zoomScale="80" zoomScaleNormal="80" workbookViewId="0">
      <selection sqref="A1:A2"/>
    </sheetView>
  </sheetViews>
  <sheetFormatPr baseColWidth="10" defaultRowHeight="15" outlineLevelCol="1"/>
  <cols>
    <col min="1" max="1" width="27.5703125" bestFit="1" customWidth="1"/>
    <col min="3" max="3" width="10.28515625" customWidth="1" outlineLevel="1"/>
    <col min="4" max="4" width="22.28515625" customWidth="1" outlineLevel="1"/>
    <col min="5" max="5" width="18.42578125" customWidth="1" outlineLevel="1"/>
    <col min="6" max="6" width="18.5703125" customWidth="1"/>
    <col min="7" max="7" width="9.85546875" customWidth="1" outlineLevel="1"/>
    <col min="8" max="13" width="11.42578125" customWidth="1"/>
    <col min="15" max="15" width="12.85546875" style="53" customWidth="1"/>
    <col min="16" max="17" width="11.42578125" style="47"/>
    <col min="18" max="19" width="16.140625" hidden="1" customWidth="1" outlineLevel="1"/>
    <col min="20" max="20" width="11.42578125" collapsed="1"/>
    <col min="21" max="21" width="13.42578125" bestFit="1" customWidth="1"/>
  </cols>
  <sheetData>
    <row r="1" spans="1:28">
      <c r="A1" s="101" t="s">
        <v>177</v>
      </c>
      <c r="B1" s="101" t="s">
        <v>178</v>
      </c>
      <c r="C1" s="4" t="s">
        <v>1</v>
      </c>
      <c r="D1" s="4" t="s">
        <v>179</v>
      </c>
      <c r="E1" s="4" t="s">
        <v>180</v>
      </c>
      <c r="F1" s="100" t="s">
        <v>181</v>
      </c>
      <c r="G1" s="102" t="s">
        <v>182</v>
      </c>
      <c r="H1" s="103"/>
      <c r="I1" s="92" t="s">
        <v>113</v>
      </c>
      <c r="J1" s="93"/>
      <c r="K1" s="92" t="s">
        <v>114</v>
      </c>
      <c r="L1" s="93"/>
      <c r="M1" s="92" t="s">
        <v>115</v>
      </c>
      <c r="N1" s="93"/>
      <c r="O1" s="105" t="s">
        <v>183</v>
      </c>
      <c r="P1" s="92" t="s">
        <v>139</v>
      </c>
      <c r="Q1" s="93"/>
      <c r="R1" s="80" t="s">
        <v>140</v>
      </c>
      <c r="S1" s="81"/>
      <c r="T1" s="92" t="s">
        <v>184</v>
      </c>
      <c r="U1" s="108"/>
    </row>
    <row r="2" spans="1:28">
      <c r="A2" s="101"/>
      <c r="B2" s="101"/>
      <c r="C2" s="4"/>
      <c r="D2" s="4"/>
      <c r="E2" s="4"/>
      <c r="F2" s="101"/>
      <c r="G2" s="103"/>
      <c r="H2" s="103"/>
      <c r="I2" s="92"/>
      <c r="J2" s="93"/>
      <c r="K2" s="92"/>
      <c r="L2" s="93"/>
      <c r="M2" s="92"/>
      <c r="N2" s="93"/>
      <c r="O2" s="105"/>
      <c r="P2" s="92"/>
      <c r="Q2" s="93"/>
      <c r="R2" s="80"/>
      <c r="S2" s="81"/>
      <c r="T2" s="92"/>
      <c r="U2" s="108"/>
    </row>
    <row r="3" spans="1:28">
      <c r="A3" s="9" t="s">
        <v>6</v>
      </c>
      <c r="B3">
        <v>4804</v>
      </c>
      <c r="C3">
        <v>23</v>
      </c>
      <c r="D3">
        <f t="shared" ref="D3:D66" si="0">B3+C3</f>
        <v>4827</v>
      </c>
      <c r="E3" s="1">
        <f t="shared" ref="E3:E34" si="1">D3/$G$3</f>
        <v>0.12599514499752029</v>
      </c>
      <c r="F3" s="1">
        <f>E3</f>
        <v>0.12599514499752029</v>
      </c>
      <c r="G3" s="104">
        <f>SUM(D3:D120)</f>
        <v>38311</v>
      </c>
      <c r="H3" s="104"/>
      <c r="I3" s="96">
        <v>78220</v>
      </c>
      <c r="J3" s="97"/>
      <c r="K3" s="96">
        <v>41480</v>
      </c>
      <c r="L3" s="97"/>
      <c r="M3" s="96">
        <v>14690</v>
      </c>
      <c r="N3" s="97"/>
      <c r="O3" s="53" t="s">
        <v>118</v>
      </c>
      <c r="P3" s="88">
        <f>M3/I3</f>
        <v>0.18780363078496548</v>
      </c>
      <c r="Q3" s="89"/>
      <c r="R3" s="82">
        <v>4.9683501674153376</v>
      </c>
      <c r="S3" s="83"/>
      <c r="T3" s="86">
        <f>1/P3</f>
        <v>5.3247106875425461</v>
      </c>
      <c r="U3" s="87"/>
    </row>
    <row r="4" spans="1:28">
      <c r="A4" s="9" t="s">
        <v>144</v>
      </c>
      <c r="B4">
        <v>4135</v>
      </c>
      <c r="C4">
        <v>33</v>
      </c>
      <c r="D4">
        <f t="shared" si="0"/>
        <v>4168</v>
      </c>
      <c r="E4" s="1">
        <f t="shared" si="1"/>
        <v>0.10879381900759573</v>
      </c>
      <c r="F4" s="1">
        <f>E4+E3</f>
        <v>0.23478896400511601</v>
      </c>
      <c r="I4" s="96">
        <v>73500</v>
      </c>
      <c r="J4" s="97"/>
      <c r="K4" s="96">
        <v>42100</v>
      </c>
      <c r="L4" s="97"/>
      <c r="M4" s="96">
        <v>18633</v>
      </c>
      <c r="N4" s="97"/>
      <c r="O4" s="53" t="s">
        <v>116</v>
      </c>
      <c r="P4" s="88">
        <f t="shared" ref="P4:P47" si="2">M4/I4</f>
        <v>0.25351020408163266</v>
      </c>
      <c r="Q4" s="89"/>
      <c r="R4" s="82">
        <v>3.856445592</v>
      </c>
      <c r="S4" s="83"/>
      <c r="T4" s="86">
        <f t="shared" ref="T4:T47" si="3">1/P4</f>
        <v>3.9446143938174205</v>
      </c>
      <c r="U4" s="87"/>
    </row>
    <row r="5" spans="1:28">
      <c r="A5" s="9" t="s">
        <v>7</v>
      </c>
      <c r="B5">
        <v>658</v>
      </c>
      <c r="C5">
        <v>2291</v>
      </c>
      <c r="D5">
        <f t="shared" si="0"/>
        <v>2949</v>
      </c>
      <c r="E5" s="1">
        <f t="shared" si="1"/>
        <v>7.6975281250815694E-2</v>
      </c>
      <c r="F5" s="1">
        <f>E5+F4</f>
        <v>0.31176424525593172</v>
      </c>
      <c r="I5" s="96">
        <v>79000</v>
      </c>
      <c r="J5" s="97"/>
      <c r="K5" s="96">
        <v>44300</v>
      </c>
      <c r="L5" s="97"/>
      <c r="M5" s="96">
        <v>20000</v>
      </c>
      <c r="N5" s="97"/>
      <c r="O5" s="53" t="s">
        <v>132</v>
      </c>
      <c r="P5" s="88">
        <f t="shared" si="2"/>
        <v>0.25316455696202533</v>
      </c>
      <c r="Q5" s="89"/>
      <c r="R5" s="82">
        <v>3.8611778952181339</v>
      </c>
      <c r="S5" s="83"/>
      <c r="T5" s="86">
        <f t="shared" si="3"/>
        <v>3.9499999999999997</v>
      </c>
      <c r="U5" s="87"/>
    </row>
    <row r="6" spans="1:28">
      <c r="A6" s="9" t="s">
        <v>8</v>
      </c>
      <c r="B6">
        <v>160</v>
      </c>
      <c r="C6">
        <v>1827</v>
      </c>
      <c r="D6">
        <f t="shared" si="0"/>
        <v>1987</v>
      </c>
      <c r="E6" s="1">
        <f t="shared" si="1"/>
        <v>5.1864999608467542E-2</v>
      </c>
      <c r="F6" s="1">
        <f t="shared" ref="F6:F69" si="4">E6+F5</f>
        <v>0.36362924486439924</v>
      </c>
      <c r="I6" s="96">
        <v>97000</v>
      </c>
      <c r="J6" s="97"/>
      <c r="K6" s="96">
        <v>50100</v>
      </c>
      <c r="L6" s="97"/>
      <c r="M6" s="96">
        <v>25500</v>
      </c>
      <c r="N6" s="97"/>
      <c r="O6" s="53" t="s">
        <v>132</v>
      </c>
      <c r="P6" s="88">
        <f t="shared" si="2"/>
        <v>0.26288659793814434</v>
      </c>
      <c r="Q6" s="89"/>
      <c r="R6" s="82">
        <v>3.7317813337722328</v>
      </c>
      <c r="S6" s="83"/>
      <c r="T6" s="86">
        <f t="shared" si="3"/>
        <v>3.8039215686274508</v>
      </c>
      <c r="U6" s="87"/>
    </row>
    <row r="7" spans="1:28">
      <c r="A7" s="9" t="s">
        <v>117</v>
      </c>
      <c r="B7">
        <v>1650</v>
      </c>
      <c r="C7">
        <v>61</v>
      </c>
      <c r="D7">
        <f t="shared" si="0"/>
        <v>1711</v>
      </c>
      <c r="E7" s="1">
        <f t="shared" si="1"/>
        <v>4.4660802380517346E-2</v>
      </c>
      <c r="F7" s="1">
        <f t="shared" si="4"/>
        <v>0.40829004724491658</v>
      </c>
      <c r="I7" s="96">
        <v>89000</v>
      </c>
      <c r="J7" s="97"/>
      <c r="K7" s="96">
        <v>48000</v>
      </c>
      <c r="L7" s="97"/>
      <c r="M7" s="96">
        <v>22780</v>
      </c>
      <c r="N7" s="97"/>
      <c r="O7" s="53" t="s">
        <v>118</v>
      </c>
      <c r="P7" s="88">
        <f t="shared" si="2"/>
        <v>0.25595505617977526</v>
      </c>
      <c r="Q7" s="89"/>
      <c r="R7" s="82">
        <v>3.8232551721739583</v>
      </c>
      <c r="S7" s="83"/>
      <c r="T7" s="86">
        <f t="shared" si="3"/>
        <v>3.9069359086918354</v>
      </c>
      <c r="U7" s="87"/>
    </row>
    <row r="8" spans="1:28">
      <c r="A8" s="6" t="s">
        <v>9</v>
      </c>
      <c r="C8">
        <v>1636</v>
      </c>
      <c r="D8">
        <f t="shared" si="0"/>
        <v>1636</v>
      </c>
      <c r="E8" s="1">
        <f t="shared" si="1"/>
        <v>4.2703140090313486E-2</v>
      </c>
      <c r="F8" s="1">
        <f t="shared" si="4"/>
        <v>0.45099318733523008</v>
      </c>
      <c r="I8" s="96"/>
      <c r="J8" s="97"/>
      <c r="K8" s="96"/>
      <c r="L8" s="97"/>
      <c r="M8" s="96"/>
      <c r="N8" s="97"/>
      <c r="P8" s="88"/>
      <c r="Q8" s="89"/>
      <c r="R8" s="82"/>
      <c r="S8" s="83"/>
      <c r="T8" s="86"/>
      <c r="U8" s="87"/>
    </row>
    <row r="9" spans="1:28">
      <c r="A9" s="9" t="s">
        <v>119</v>
      </c>
      <c r="B9">
        <v>1249</v>
      </c>
      <c r="C9">
        <v>3</v>
      </c>
      <c r="D9">
        <f t="shared" si="0"/>
        <v>1252</v>
      </c>
      <c r="E9" s="1">
        <f t="shared" si="1"/>
        <v>3.2679909164469736E-2</v>
      </c>
      <c r="F9" s="1">
        <f t="shared" si="4"/>
        <v>0.48367309649969981</v>
      </c>
      <c r="I9" s="96">
        <v>64000</v>
      </c>
      <c r="J9" s="97"/>
      <c r="K9" s="96">
        <v>39200</v>
      </c>
      <c r="L9" s="97"/>
      <c r="M9" s="96">
        <v>17390</v>
      </c>
      <c r="N9" s="97"/>
      <c r="O9" s="53" t="s">
        <v>118</v>
      </c>
      <c r="P9" s="88">
        <f t="shared" si="2"/>
        <v>0.27171875000000001</v>
      </c>
      <c r="Q9" s="89"/>
      <c r="R9" s="82">
        <v>3.6206042303601862</v>
      </c>
      <c r="S9" s="83"/>
      <c r="T9" s="86">
        <f t="shared" si="3"/>
        <v>3.6802760207015526</v>
      </c>
      <c r="U9" s="87"/>
    </row>
    <row r="10" spans="1:28" s="13" customFormat="1">
      <c r="A10" s="13" t="s">
        <v>10</v>
      </c>
      <c r="B10" s="13">
        <v>1005</v>
      </c>
      <c r="D10" s="13">
        <f t="shared" si="0"/>
        <v>1005</v>
      </c>
      <c r="E10" s="14">
        <f t="shared" si="1"/>
        <v>2.6232674688731694E-2</v>
      </c>
      <c r="F10" s="14">
        <f t="shared" si="4"/>
        <v>0.5099057711884315</v>
      </c>
      <c r="I10" s="98">
        <v>69400</v>
      </c>
      <c r="J10" s="99"/>
      <c r="K10" s="98">
        <v>37585</v>
      </c>
      <c r="L10" s="99"/>
      <c r="M10" s="98">
        <v>11610</v>
      </c>
      <c r="N10" s="99"/>
      <c r="O10" s="54" t="s">
        <v>118</v>
      </c>
      <c r="P10" s="94">
        <f t="shared" si="2"/>
        <v>0.16729106628242074</v>
      </c>
      <c r="Q10" s="95"/>
      <c r="R10" s="84">
        <v>5.4243329126329627</v>
      </c>
      <c r="S10" s="85"/>
      <c r="T10" s="90">
        <f t="shared" si="3"/>
        <v>5.9776055124892338</v>
      </c>
      <c r="U10" s="91"/>
    </row>
    <row r="11" spans="1:28">
      <c r="A11" s="9" t="s">
        <v>124</v>
      </c>
      <c r="B11">
        <v>775</v>
      </c>
      <c r="C11">
        <v>171</v>
      </c>
      <c r="D11">
        <f t="shared" si="0"/>
        <v>946</v>
      </c>
      <c r="E11" s="1">
        <f t="shared" si="1"/>
        <v>2.4692647020437993E-2</v>
      </c>
      <c r="F11" s="1">
        <f t="shared" si="4"/>
        <v>0.53459841820886944</v>
      </c>
      <c r="I11" s="96">
        <v>22500</v>
      </c>
      <c r="J11" s="97"/>
      <c r="K11" s="96">
        <v>12950</v>
      </c>
      <c r="L11" s="97"/>
      <c r="M11" s="96">
        <v>7350</v>
      </c>
      <c r="N11" s="97"/>
      <c r="O11" s="53" t="s">
        <v>116</v>
      </c>
      <c r="P11" s="88">
        <f t="shared" si="2"/>
        <v>0.32666666666666666</v>
      </c>
      <c r="Q11" s="89"/>
      <c r="R11" s="82">
        <v>3.0433231032438925</v>
      </c>
      <c r="S11" s="83"/>
      <c r="T11" s="86">
        <f t="shared" si="3"/>
        <v>3.0612244897959182</v>
      </c>
      <c r="U11" s="87"/>
    </row>
    <row r="12" spans="1:28">
      <c r="A12" s="9" t="s">
        <v>11</v>
      </c>
      <c r="B12">
        <v>829</v>
      </c>
      <c r="C12">
        <v>24</v>
      </c>
      <c r="D12">
        <f t="shared" si="0"/>
        <v>853</v>
      </c>
      <c r="E12" s="1">
        <f t="shared" si="1"/>
        <v>2.2265145780585211E-2</v>
      </c>
      <c r="F12" s="1">
        <f t="shared" si="4"/>
        <v>0.55686356398945469</v>
      </c>
      <c r="I12" s="96">
        <v>299370</v>
      </c>
      <c r="J12" s="97"/>
      <c r="K12" s="96">
        <v>155960</v>
      </c>
      <c r="L12" s="97"/>
      <c r="M12" s="96">
        <v>68570</v>
      </c>
      <c r="N12" s="97"/>
      <c r="O12" s="53" t="s">
        <v>116</v>
      </c>
      <c r="P12" s="88">
        <f t="shared" si="2"/>
        <v>0.2290476667668771</v>
      </c>
      <c r="Q12" s="89"/>
      <c r="R12" s="82">
        <v>4.2175041124573909</v>
      </c>
      <c r="S12" s="83"/>
      <c r="T12" s="86">
        <f t="shared" si="3"/>
        <v>4.3659034563220072</v>
      </c>
      <c r="U12" s="87"/>
    </row>
    <row r="13" spans="1:28">
      <c r="A13" s="9" t="s">
        <v>12</v>
      </c>
      <c r="B13">
        <v>595</v>
      </c>
      <c r="C13">
        <v>179</v>
      </c>
      <c r="D13">
        <f t="shared" si="0"/>
        <v>774</v>
      </c>
      <c r="E13" s="1">
        <f t="shared" si="1"/>
        <v>2.0203074834903814E-2</v>
      </c>
      <c r="F13" s="1">
        <f t="shared" si="4"/>
        <v>0.57706663882435849</v>
      </c>
      <c r="I13" s="96">
        <v>37500</v>
      </c>
      <c r="J13" s="97"/>
      <c r="K13" s="96">
        <v>21810</v>
      </c>
      <c r="L13" s="97"/>
      <c r="M13" s="96">
        <v>9890</v>
      </c>
      <c r="N13" s="97"/>
      <c r="O13" s="53" t="s">
        <v>116</v>
      </c>
      <c r="P13" s="88">
        <f t="shared" si="2"/>
        <v>0.26373333333333332</v>
      </c>
      <c r="Q13" s="89"/>
      <c r="R13" s="82">
        <v>3.7208666388032725</v>
      </c>
      <c r="S13" s="83"/>
      <c r="T13" s="86">
        <f t="shared" si="3"/>
        <v>3.7917087967644085</v>
      </c>
      <c r="U13" s="87"/>
    </row>
    <row r="14" spans="1:28">
      <c r="A14" s="9" t="s">
        <v>13</v>
      </c>
      <c r="B14">
        <v>451</v>
      </c>
      <c r="C14">
        <v>283</v>
      </c>
      <c r="D14">
        <f t="shared" si="0"/>
        <v>734</v>
      </c>
      <c r="E14" s="1">
        <f t="shared" si="1"/>
        <v>1.9158988280128422E-2</v>
      </c>
      <c r="F14" s="1">
        <f t="shared" si="4"/>
        <v>0.5962256271044869</v>
      </c>
      <c r="I14" s="96">
        <v>244940</v>
      </c>
      <c r="J14" s="97"/>
      <c r="K14" s="96">
        <v>128850</v>
      </c>
      <c r="L14" s="97"/>
      <c r="M14" s="96">
        <v>52587</v>
      </c>
      <c r="N14" s="97"/>
      <c r="O14" s="53" t="s">
        <v>121</v>
      </c>
      <c r="P14" s="88">
        <f t="shared" si="2"/>
        <v>0.21469339430064505</v>
      </c>
      <c r="Q14" s="89"/>
      <c r="R14" s="82">
        <v>4.4565756946685724</v>
      </c>
      <c r="S14" s="83"/>
      <c r="T14" s="86">
        <f t="shared" si="3"/>
        <v>4.6578051609713427</v>
      </c>
      <c r="U14" s="87"/>
    </row>
    <row r="15" spans="1:28">
      <c r="A15" s="9" t="s">
        <v>14</v>
      </c>
      <c r="B15">
        <v>707</v>
      </c>
      <c r="C15">
        <v>15</v>
      </c>
      <c r="D15">
        <f t="shared" si="0"/>
        <v>722</v>
      </c>
      <c r="E15" s="67">
        <f t="shared" si="1"/>
        <v>1.8845762313695804E-2</v>
      </c>
      <c r="F15" s="67">
        <f t="shared" si="4"/>
        <v>0.61507138941818273</v>
      </c>
      <c r="I15" s="96">
        <v>217000</v>
      </c>
      <c r="J15" s="97"/>
      <c r="K15" s="96">
        <v>118189</v>
      </c>
      <c r="L15" s="97"/>
      <c r="M15" s="96">
        <v>48400</v>
      </c>
      <c r="N15" s="97"/>
      <c r="O15" s="53" t="s">
        <v>118</v>
      </c>
      <c r="P15" s="88">
        <f t="shared" si="2"/>
        <v>0.22304147465437787</v>
      </c>
      <c r="Q15" s="89"/>
      <c r="R15">
        <v>4.3148987613385543</v>
      </c>
      <c r="T15" s="86">
        <f t="shared" si="3"/>
        <v>4.4834710743801658</v>
      </c>
      <c r="U15" s="87"/>
    </row>
    <row r="16" spans="1:28" s="51" customFormat="1">
      <c r="A16" s="51" t="s">
        <v>15</v>
      </c>
      <c r="B16">
        <v>622</v>
      </c>
      <c r="C16">
        <v>59</v>
      </c>
      <c r="D16">
        <f t="shared" si="0"/>
        <v>681</v>
      </c>
      <c r="E16" s="67">
        <f t="shared" si="1"/>
        <v>1.7775573595051029E-2</v>
      </c>
      <c r="F16" s="67">
        <f t="shared" si="4"/>
        <v>0.63284696301323373</v>
      </c>
      <c r="G16"/>
      <c r="H16"/>
      <c r="I16" s="96">
        <v>156489</v>
      </c>
      <c r="J16" s="97"/>
      <c r="K16" s="96">
        <v>87135</v>
      </c>
      <c r="L16" s="97"/>
      <c r="M16" s="96">
        <v>39140</v>
      </c>
      <c r="N16" s="97"/>
      <c r="O16" s="53" t="s">
        <v>118</v>
      </c>
      <c r="P16" s="88">
        <f t="shared" si="2"/>
        <v>0.25011342650282131</v>
      </c>
      <c r="Q16" s="89"/>
      <c r="R16">
        <v>3.903386617283104</v>
      </c>
      <c r="S16"/>
      <c r="T16" s="86">
        <f t="shared" si="3"/>
        <v>3.9981859989780273</v>
      </c>
      <c r="U16" s="87"/>
      <c r="V16" s="7"/>
      <c r="W16"/>
      <c r="X16"/>
      <c r="Y16"/>
      <c r="Z16"/>
      <c r="AA16"/>
      <c r="AB16"/>
    </row>
    <row r="17" spans="1:21">
      <c r="A17" s="9" t="s">
        <v>16</v>
      </c>
      <c r="B17">
        <v>261</v>
      </c>
      <c r="C17">
        <v>403</v>
      </c>
      <c r="D17">
        <f t="shared" si="0"/>
        <v>664</v>
      </c>
      <c r="E17" s="67">
        <f t="shared" si="1"/>
        <v>1.733183680927149E-2</v>
      </c>
      <c r="F17" s="67">
        <f t="shared" si="4"/>
        <v>0.65017879982250526</v>
      </c>
      <c r="I17" s="96">
        <v>280000</v>
      </c>
      <c r="J17" s="97"/>
      <c r="K17" s="96">
        <v>142400</v>
      </c>
      <c r="L17" s="97"/>
      <c r="M17" s="96">
        <v>53300</v>
      </c>
      <c r="N17" s="97"/>
      <c r="O17" s="53" t="s">
        <v>133</v>
      </c>
      <c r="P17" s="88">
        <f t="shared" si="2"/>
        <v>0.19035714285714286</v>
      </c>
      <c r="Q17" s="89"/>
      <c r="R17">
        <v>4.9158047505188733</v>
      </c>
      <c r="T17" s="86">
        <f t="shared" si="3"/>
        <v>5.2532833020637897</v>
      </c>
      <c r="U17" s="87"/>
    </row>
    <row r="18" spans="1:21">
      <c r="A18" s="9" t="s">
        <v>17</v>
      </c>
      <c r="B18">
        <v>600</v>
      </c>
      <c r="D18">
        <f t="shared" si="0"/>
        <v>600</v>
      </c>
      <c r="E18" s="1">
        <f t="shared" si="1"/>
        <v>1.5661298321630865E-2</v>
      </c>
      <c r="F18" s="1">
        <f t="shared" si="4"/>
        <v>0.66584009814413614</v>
      </c>
      <c r="I18" s="96">
        <v>115900</v>
      </c>
      <c r="J18" s="97"/>
      <c r="K18" s="96">
        <v>58040</v>
      </c>
      <c r="L18" s="97"/>
      <c r="M18" s="96">
        <v>25690</v>
      </c>
      <c r="N18" s="97"/>
      <c r="O18" s="53" t="s">
        <v>118</v>
      </c>
      <c r="P18" s="88">
        <f t="shared" si="2"/>
        <v>0.22165660051768765</v>
      </c>
      <c r="Q18" s="89"/>
      <c r="R18" s="82">
        <v>4.3378847382264212</v>
      </c>
      <c r="S18" s="83"/>
      <c r="T18" s="86">
        <f t="shared" si="3"/>
        <v>4.5114830673413779</v>
      </c>
      <c r="U18" s="87"/>
    </row>
    <row r="19" spans="1:21">
      <c r="A19" s="9" t="s">
        <v>18</v>
      </c>
      <c r="B19">
        <v>547</v>
      </c>
      <c r="C19">
        <v>14</v>
      </c>
      <c r="D19">
        <f t="shared" si="0"/>
        <v>561</v>
      </c>
      <c r="E19" s="1">
        <f t="shared" si="1"/>
        <v>1.4643313930724856E-2</v>
      </c>
      <c r="F19" s="1">
        <f t="shared" si="4"/>
        <v>0.68048341207486096</v>
      </c>
      <c r="I19" s="96">
        <v>230000</v>
      </c>
      <c r="J19" s="97"/>
      <c r="K19" s="96">
        <v>120200</v>
      </c>
      <c r="L19" s="97"/>
      <c r="M19" s="96">
        <v>36400</v>
      </c>
      <c r="N19" s="97"/>
      <c r="O19" s="53" t="s">
        <v>118</v>
      </c>
      <c r="P19" s="88">
        <f t="shared" si="2"/>
        <v>0.1582608695652174</v>
      </c>
      <c r="Q19" s="89"/>
      <c r="R19" s="82">
        <v>5.6458066597115248</v>
      </c>
      <c r="S19" s="83"/>
      <c r="T19" s="86">
        <f t="shared" si="3"/>
        <v>6.3186813186813184</v>
      </c>
      <c r="U19" s="87"/>
    </row>
    <row r="20" spans="1:21">
      <c r="A20" s="9" t="s">
        <v>19</v>
      </c>
      <c r="B20">
        <v>550</v>
      </c>
      <c r="D20">
        <f t="shared" si="0"/>
        <v>550</v>
      </c>
      <c r="E20" s="1">
        <f t="shared" si="1"/>
        <v>1.4356190128161625E-2</v>
      </c>
      <c r="F20" s="1">
        <f t="shared" si="4"/>
        <v>0.69483960220302254</v>
      </c>
      <c r="I20" s="96">
        <v>74389</v>
      </c>
      <c r="J20" s="97"/>
      <c r="K20" s="96">
        <v>42901</v>
      </c>
      <c r="L20" s="97"/>
      <c r="M20" s="96">
        <v>19831</v>
      </c>
      <c r="N20" s="97"/>
      <c r="O20" s="53" t="s">
        <v>121</v>
      </c>
      <c r="P20" s="88">
        <f t="shared" si="2"/>
        <v>0.26658511339042062</v>
      </c>
      <c r="Q20" s="89"/>
      <c r="R20" s="82">
        <v>3.6845109547575703</v>
      </c>
      <c r="S20" s="83"/>
      <c r="T20" s="86">
        <f t="shared" si="3"/>
        <v>3.7511471937875043</v>
      </c>
      <c r="U20" s="87"/>
    </row>
    <row r="21" spans="1:21">
      <c r="A21" s="9" t="s">
        <v>20</v>
      </c>
      <c r="B21">
        <v>502</v>
      </c>
      <c r="C21">
        <v>45</v>
      </c>
      <c r="D21">
        <f t="shared" si="0"/>
        <v>547</v>
      </c>
      <c r="E21" s="1">
        <f t="shared" si="1"/>
        <v>1.427788363655347E-2</v>
      </c>
      <c r="F21" s="1">
        <f t="shared" si="4"/>
        <v>0.70911748583957601</v>
      </c>
      <c r="I21" s="96">
        <v>24993</v>
      </c>
      <c r="J21" s="97"/>
      <c r="K21" s="96">
        <v>14968</v>
      </c>
      <c r="L21" s="97"/>
      <c r="M21" s="96">
        <v>7257</v>
      </c>
      <c r="N21" s="97"/>
      <c r="O21" s="53" t="s">
        <v>123</v>
      </c>
      <c r="P21" s="88">
        <f t="shared" si="2"/>
        <v>0.29036130116432601</v>
      </c>
      <c r="Q21" s="89"/>
      <c r="R21" s="82">
        <v>3.4041243143910833</v>
      </c>
      <c r="S21" s="83"/>
      <c r="T21" s="86">
        <f t="shared" si="3"/>
        <v>3.44398511781728</v>
      </c>
      <c r="U21" s="87"/>
    </row>
    <row r="22" spans="1:21">
      <c r="A22" s="9" t="s">
        <v>21</v>
      </c>
      <c r="B22">
        <v>495</v>
      </c>
      <c r="C22">
        <v>6</v>
      </c>
      <c r="D22">
        <f t="shared" si="0"/>
        <v>501</v>
      </c>
      <c r="E22" s="1">
        <f t="shared" si="1"/>
        <v>1.307718409856177E-2</v>
      </c>
      <c r="F22" s="1">
        <f t="shared" si="4"/>
        <v>0.72219466993813775</v>
      </c>
      <c r="I22" s="96">
        <v>50300</v>
      </c>
      <c r="J22" s="97"/>
      <c r="K22" s="96">
        <v>28080</v>
      </c>
      <c r="L22" s="97"/>
      <c r="M22" s="96">
        <v>13530</v>
      </c>
      <c r="N22" s="97"/>
      <c r="O22" s="53" t="s">
        <v>116</v>
      </c>
      <c r="P22" s="88">
        <f t="shared" si="2"/>
        <v>0.26898608349900599</v>
      </c>
      <c r="Q22" s="89"/>
      <c r="R22" s="82">
        <v>3.654379043</v>
      </c>
      <c r="S22" s="83"/>
      <c r="T22" s="86">
        <f t="shared" si="3"/>
        <v>3.7176644493717661</v>
      </c>
      <c r="U22" s="87"/>
    </row>
    <row r="23" spans="1:21">
      <c r="A23" s="6" t="s">
        <v>22</v>
      </c>
      <c r="C23">
        <v>500</v>
      </c>
      <c r="D23">
        <f t="shared" si="0"/>
        <v>500</v>
      </c>
      <c r="E23" s="1">
        <f t="shared" si="1"/>
        <v>1.3051081934692387E-2</v>
      </c>
      <c r="F23" s="1">
        <f t="shared" si="4"/>
        <v>0.73524575187283014</v>
      </c>
      <c r="I23" s="96"/>
      <c r="J23" s="97"/>
      <c r="K23" s="96"/>
      <c r="L23" s="97"/>
      <c r="M23" s="96"/>
      <c r="N23" s="97"/>
      <c r="P23" s="88"/>
      <c r="Q23" s="89"/>
      <c r="R23" s="82"/>
      <c r="S23" s="83"/>
      <c r="T23" s="86"/>
      <c r="U23" s="87"/>
    </row>
    <row r="24" spans="1:21">
      <c r="A24" s="9" t="s">
        <v>23</v>
      </c>
      <c r="B24">
        <v>444</v>
      </c>
      <c r="C24">
        <v>30</v>
      </c>
      <c r="D24">
        <f t="shared" si="0"/>
        <v>474</v>
      </c>
      <c r="E24" s="1">
        <f t="shared" si="1"/>
        <v>1.2372425674088382E-2</v>
      </c>
      <c r="F24" s="1">
        <f t="shared" si="4"/>
        <v>0.74761817754691851</v>
      </c>
      <c r="I24" s="96">
        <v>36500</v>
      </c>
      <c r="J24" s="97"/>
      <c r="K24" s="96">
        <v>21430</v>
      </c>
      <c r="L24" s="97"/>
      <c r="M24" s="96">
        <v>10320</v>
      </c>
      <c r="N24" s="97"/>
      <c r="O24" s="55" t="s">
        <v>129</v>
      </c>
      <c r="P24" s="88">
        <f t="shared" si="2"/>
        <v>0.28273972602739728</v>
      </c>
      <c r="Q24" s="89"/>
      <c r="R24" s="82">
        <v>3.489787774393335</v>
      </c>
      <c r="S24" s="83"/>
      <c r="T24" s="86">
        <f t="shared" si="3"/>
        <v>3.5368217054263562</v>
      </c>
      <c r="U24" s="87"/>
    </row>
    <row r="25" spans="1:21" s="12" customFormat="1">
      <c r="A25" s="11" t="s">
        <v>134</v>
      </c>
      <c r="B25" s="12">
        <v>77</v>
      </c>
      <c r="C25" s="12">
        <v>392</v>
      </c>
      <c r="D25" s="12">
        <f t="shared" si="0"/>
        <v>469</v>
      </c>
      <c r="E25" s="1">
        <f t="shared" si="1"/>
        <v>1.2241914854741458E-2</v>
      </c>
      <c r="F25" s="1">
        <f t="shared" si="4"/>
        <v>0.75986009240165997</v>
      </c>
      <c r="I25" s="106">
        <v>63049</v>
      </c>
      <c r="J25" s="107"/>
      <c r="K25" s="106">
        <v>35221</v>
      </c>
      <c r="L25" s="107"/>
      <c r="M25" s="106">
        <v>15127</v>
      </c>
      <c r="N25" s="107"/>
      <c r="O25" s="56" t="s">
        <v>135</v>
      </c>
      <c r="P25" s="88">
        <f t="shared" si="2"/>
        <v>0.2399245031642056</v>
      </c>
      <c r="Q25" s="89"/>
      <c r="R25" s="82">
        <v>4.0502001304703299</v>
      </c>
      <c r="S25" s="83"/>
      <c r="T25" s="86">
        <f t="shared" si="3"/>
        <v>4.1679777880610827</v>
      </c>
      <c r="U25" s="87"/>
    </row>
    <row r="26" spans="1:21">
      <c r="A26" s="9" t="s">
        <v>24</v>
      </c>
      <c r="B26">
        <v>431</v>
      </c>
      <c r="D26">
        <f t="shared" si="0"/>
        <v>431</v>
      </c>
      <c r="E26" s="1">
        <f t="shared" si="1"/>
        <v>1.1250032627704836E-2</v>
      </c>
      <c r="F26" s="1">
        <f t="shared" si="4"/>
        <v>0.77111012502936482</v>
      </c>
      <c r="I26" s="96">
        <v>242670</v>
      </c>
      <c r="J26" s="97"/>
      <c r="K26" s="96">
        <v>135875</v>
      </c>
      <c r="L26" s="97"/>
      <c r="M26" s="96">
        <v>54635</v>
      </c>
      <c r="N26" s="97"/>
      <c r="O26" s="53" t="s">
        <v>118</v>
      </c>
      <c r="P26" s="88">
        <f t="shared" si="2"/>
        <v>0.22514113817117898</v>
      </c>
      <c r="Q26" s="89"/>
      <c r="R26" s="82">
        <v>4.2804308226332068</v>
      </c>
      <c r="S26" s="83"/>
      <c r="T26" s="86">
        <f t="shared" si="3"/>
        <v>4.4416582776608395</v>
      </c>
      <c r="U26" s="87"/>
    </row>
    <row r="27" spans="1:21">
      <c r="A27" s="9" t="s">
        <v>125</v>
      </c>
      <c r="B27">
        <v>422</v>
      </c>
      <c r="D27">
        <f t="shared" si="0"/>
        <v>422</v>
      </c>
      <c r="E27" s="1">
        <f t="shared" si="1"/>
        <v>1.1015113152880373E-2</v>
      </c>
      <c r="F27" s="1">
        <f t="shared" si="4"/>
        <v>0.78212523818224522</v>
      </c>
      <c r="I27" s="96">
        <v>20600</v>
      </c>
      <c r="J27" s="97"/>
      <c r="K27" s="96">
        <v>11940</v>
      </c>
      <c r="L27" s="97"/>
      <c r="M27" s="96">
        <v>5160</v>
      </c>
      <c r="N27" s="97"/>
      <c r="O27" s="53" t="s">
        <v>116</v>
      </c>
      <c r="P27" s="88">
        <f t="shared" si="2"/>
        <v>0.25048543689320391</v>
      </c>
      <c r="Q27" s="89"/>
      <c r="R27" s="82">
        <v>3.8981981265351351</v>
      </c>
      <c r="S27" s="83"/>
      <c r="T27" s="86">
        <f t="shared" si="3"/>
        <v>3.9922480620155034</v>
      </c>
      <c r="U27" s="87"/>
    </row>
    <row r="28" spans="1:21">
      <c r="A28" s="6" t="s">
        <v>25</v>
      </c>
      <c r="C28">
        <v>413</v>
      </c>
      <c r="D28">
        <f t="shared" si="0"/>
        <v>413</v>
      </c>
      <c r="E28" s="1">
        <f t="shared" si="1"/>
        <v>1.078019367805591E-2</v>
      </c>
      <c r="F28" s="1">
        <f t="shared" si="4"/>
        <v>0.79290543186030116</v>
      </c>
      <c r="I28" s="96"/>
      <c r="J28" s="97"/>
      <c r="K28" s="96"/>
      <c r="L28" s="97"/>
      <c r="M28" s="96"/>
      <c r="N28" s="97"/>
      <c r="P28" s="88"/>
      <c r="Q28" s="89"/>
      <c r="R28" s="82"/>
      <c r="S28" s="83"/>
      <c r="T28" s="86"/>
      <c r="U28" s="87"/>
    </row>
    <row r="29" spans="1:21">
      <c r="A29" s="9" t="s">
        <v>26</v>
      </c>
      <c r="B29">
        <v>328</v>
      </c>
      <c r="C29">
        <v>77</v>
      </c>
      <c r="D29">
        <f t="shared" si="0"/>
        <v>405</v>
      </c>
      <c r="E29" s="1">
        <f t="shared" si="1"/>
        <v>1.0571376367100833E-2</v>
      </c>
      <c r="F29" s="1">
        <f t="shared" si="4"/>
        <v>0.80347680822740197</v>
      </c>
      <c r="I29" s="96">
        <v>219550</v>
      </c>
      <c r="J29" s="97"/>
      <c r="K29" s="96">
        <v>108860</v>
      </c>
      <c r="L29" s="97"/>
      <c r="M29" s="96">
        <v>45439</v>
      </c>
      <c r="N29" s="97"/>
      <c r="O29" s="53" t="s">
        <v>116</v>
      </c>
      <c r="P29" s="88">
        <f t="shared" si="2"/>
        <v>0.2069642450466864</v>
      </c>
      <c r="Q29" s="89"/>
      <c r="R29" s="82">
        <v>4.5946638626628555</v>
      </c>
      <c r="S29" s="83"/>
      <c r="T29" s="86">
        <f t="shared" si="3"/>
        <v>4.8317524593410948</v>
      </c>
      <c r="U29" s="87"/>
    </row>
    <row r="30" spans="1:21" s="13" customFormat="1">
      <c r="A30" s="9" t="s">
        <v>171</v>
      </c>
      <c r="B30" s="13">
        <v>331</v>
      </c>
      <c r="D30" s="13">
        <f t="shared" si="0"/>
        <v>331</v>
      </c>
      <c r="E30" s="14">
        <f t="shared" si="1"/>
        <v>8.6398162407663598E-3</v>
      </c>
      <c r="F30" s="14">
        <f t="shared" si="4"/>
        <v>0.81211662446816835</v>
      </c>
      <c r="I30" s="98">
        <v>340195</v>
      </c>
      <c r="J30" s="99"/>
      <c r="K30" s="98">
        <v>169190</v>
      </c>
      <c r="L30" s="99"/>
      <c r="M30" s="98">
        <v>69625</v>
      </c>
      <c r="N30" s="99"/>
      <c r="O30" s="54" t="s">
        <v>118</v>
      </c>
      <c r="P30" s="94">
        <f t="shared" si="2"/>
        <v>0.20466203206984229</v>
      </c>
      <c r="Q30" s="95"/>
      <c r="R30" s="84">
        <v>5.7502409222652204</v>
      </c>
      <c r="S30" s="85"/>
      <c r="T30" s="86">
        <f t="shared" si="3"/>
        <v>4.8861041292639138</v>
      </c>
      <c r="U30" s="87"/>
    </row>
    <row r="31" spans="1:21">
      <c r="A31" s="9" t="s">
        <v>28</v>
      </c>
      <c r="B31">
        <v>297</v>
      </c>
      <c r="D31">
        <f t="shared" si="0"/>
        <v>297</v>
      </c>
      <c r="E31" s="1">
        <f t="shared" si="1"/>
        <v>7.752342669207277E-3</v>
      </c>
      <c r="F31" s="1">
        <f t="shared" si="4"/>
        <v>0.81986896713737567</v>
      </c>
      <c r="I31" s="98">
        <v>56470</v>
      </c>
      <c r="J31" s="99"/>
      <c r="K31" s="96">
        <v>31869</v>
      </c>
      <c r="L31" s="97"/>
      <c r="M31" s="96">
        <v>16030</v>
      </c>
      <c r="N31" s="97"/>
      <c r="O31" s="53" t="s">
        <v>118</v>
      </c>
      <c r="P31" s="88">
        <f t="shared" si="2"/>
        <v>0.283867540286878</v>
      </c>
      <c r="Q31" s="89"/>
      <c r="R31" s="82">
        <v>3.4768713655648753</v>
      </c>
      <c r="S31" s="83"/>
      <c r="T31" s="86">
        <f t="shared" si="3"/>
        <v>3.5227698066126014</v>
      </c>
      <c r="U31" s="87"/>
    </row>
    <row r="32" spans="1:21">
      <c r="A32" s="9" t="s">
        <v>112</v>
      </c>
      <c r="B32">
        <v>233</v>
      </c>
      <c r="C32">
        <v>52</v>
      </c>
      <c r="D32">
        <f t="shared" si="0"/>
        <v>285</v>
      </c>
      <c r="E32" s="1">
        <f t="shared" si="1"/>
        <v>7.4391167027746596E-3</v>
      </c>
      <c r="F32" s="1">
        <f t="shared" si="4"/>
        <v>0.82730808384015031</v>
      </c>
      <c r="I32" s="96">
        <v>560000</v>
      </c>
      <c r="J32" s="97"/>
      <c r="K32" s="96">
        <v>270015</v>
      </c>
      <c r="L32" s="97"/>
      <c r="M32" s="96">
        <v>90985</v>
      </c>
      <c r="N32" s="97"/>
      <c r="O32" s="53" t="s">
        <v>116</v>
      </c>
      <c r="P32" s="88">
        <f t="shared" si="2"/>
        <v>0.16247321428571429</v>
      </c>
      <c r="Q32" s="89"/>
      <c r="R32" s="82">
        <v>5.5408139949999997</v>
      </c>
      <c r="S32" s="83"/>
      <c r="T32" s="86">
        <f t="shared" si="3"/>
        <v>6.154860691322745</v>
      </c>
      <c r="U32" s="87"/>
    </row>
    <row r="33" spans="1:21">
      <c r="A33" s="9" t="s">
        <v>126</v>
      </c>
      <c r="B33">
        <v>263</v>
      </c>
      <c r="C33">
        <v>10</v>
      </c>
      <c r="D33">
        <f t="shared" si="0"/>
        <v>273</v>
      </c>
      <c r="E33" s="1">
        <f t="shared" si="1"/>
        <v>7.1258907363420431E-3</v>
      </c>
      <c r="F33" s="1">
        <f t="shared" si="4"/>
        <v>0.83443397457649238</v>
      </c>
      <c r="I33" s="96">
        <v>5670</v>
      </c>
      <c r="J33" s="97"/>
      <c r="K33" s="96">
        <v>3121</v>
      </c>
      <c r="L33" s="97"/>
      <c r="M33" s="96">
        <v>1474</v>
      </c>
      <c r="N33" s="97"/>
      <c r="O33" s="53" t="s">
        <v>116</v>
      </c>
      <c r="P33" s="88">
        <f t="shared" si="2"/>
        <v>0.25996472663139331</v>
      </c>
      <c r="Q33" s="89"/>
      <c r="R33" s="82">
        <v>3.7698746825199123</v>
      </c>
      <c r="S33" s="83"/>
      <c r="T33" s="86">
        <f t="shared" si="3"/>
        <v>3.8466757123473538</v>
      </c>
      <c r="U33" s="87"/>
    </row>
    <row r="34" spans="1:21">
      <c r="A34" s="9" t="s">
        <v>29</v>
      </c>
      <c r="B34">
        <v>266</v>
      </c>
      <c r="D34">
        <f t="shared" si="0"/>
        <v>266</v>
      </c>
      <c r="E34" s="1">
        <f t="shared" si="1"/>
        <v>6.9431755892563497E-3</v>
      </c>
      <c r="F34" s="1">
        <f t="shared" si="4"/>
        <v>0.84137715016574877</v>
      </c>
      <c r="I34" s="96">
        <v>33000</v>
      </c>
      <c r="J34" s="97"/>
      <c r="K34" s="96">
        <v>19730</v>
      </c>
      <c r="L34" s="97"/>
      <c r="M34" s="96">
        <v>8530</v>
      </c>
      <c r="N34" s="97"/>
      <c r="O34" s="55" t="s">
        <v>127</v>
      </c>
      <c r="P34" s="88">
        <f t="shared" si="2"/>
        <v>0.25848484848484848</v>
      </c>
      <c r="Q34" s="89"/>
      <c r="R34" s="82">
        <v>3.7894257108055172</v>
      </c>
      <c r="S34" s="83"/>
      <c r="T34" s="86">
        <f t="shared" si="3"/>
        <v>3.8686987104337631</v>
      </c>
      <c r="U34" s="87"/>
    </row>
    <row r="35" spans="1:21">
      <c r="A35" s="9" t="s">
        <v>30</v>
      </c>
      <c r="B35">
        <v>261</v>
      </c>
      <c r="D35">
        <f t="shared" si="0"/>
        <v>261</v>
      </c>
      <c r="E35" s="1">
        <f t="shared" ref="E35:E66" si="5">D35/$G$3</f>
        <v>6.8126647699094257E-3</v>
      </c>
      <c r="F35" s="1">
        <f t="shared" si="4"/>
        <v>0.84818981493565815</v>
      </c>
      <c r="I35" s="96">
        <v>62820</v>
      </c>
      <c r="J35" s="97"/>
      <c r="K35" s="96">
        <v>33370</v>
      </c>
      <c r="L35" s="97"/>
      <c r="M35" s="96">
        <v>17740</v>
      </c>
      <c r="N35" s="97"/>
      <c r="O35" s="53" t="s">
        <v>118</v>
      </c>
      <c r="P35" s="88">
        <f t="shared" si="2"/>
        <v>0.28239414199299584</v>
      </c>
      <c r="Q35" s="89"/>
      <c r="R35" s="82">
        <v>3.4937626402243041</v>
      </c>
      <c r="S35" s="83"/>
      <c r="T35" s="86">
        <f t="shared" si="3"/>
        <v>3.5411499436302143</v>
      </c>
      <c r="U35" s="87"/>
    </row>
    <row r="36" spans="1:21">
      <c r="A36" s="9" t="s">
        <v>172</v>
      </c>
      <c r="B36">
        <v>213</v>
      </c>
      <c r="C36">
        <v>22</v>
      </c>
      <c r="D36">
        <f t="shared" si="0"/>
        <v>235</v>
      </c>
      <c r="E36" s="1">
        <f t="shared" si="5"/>
        <v>6.1340085093054214E-3</v>
      </c>
      <c r="F36" s="1">
        <f t="shared" si="4"/>
        <v>0.8543238234449636</v>
      </c>
      <c r="I36" s="96">
        <v>18600</v>
      </c>
      <c r="J36" s="97"/>
      <c r="K36" s="96">
        <v>11250</v>
      </c>
      <c r="L36" s="97"/>
      <c r="M36" s="96">
        <v>5450</v>
      </c>
      <c r="N36" s="97"/>
      <c r="O36" s="53" t="s">
        <v>116</v>
      </c>
      <c r="P36" s="88">
        <f t="shared" si="2"/>
        <v>0.29301075268817206</v>
      </c>
      <c r="Q36" s="89"/>
      <c r="R36" s="82">
        <v>3.3752184783115808</v>
      </c>
      <c r="S36" s="83"/>
      <c r="T36" s="86">
        <f t="shared" si="3"/>
        <v>3.4128440366972477</v>
      </c>
      <c r="U36" s="87"/>
    </row>
    <row r="37" spans="1:21">
      <c r="A37" s="9" t="s">
        <v>136</v>
      </c>
      <c r="B37">
        <v>16</v>
      </c>
      <c r="C37">
        <v>207</v>
      </c>
      <c r="D37">
        <f t="shared" si="0"/>
        <v>223</v>
      </c>
      <c r="E37" s="1">
        <f t="shared" si="5"/>
        <v>5.820782542872804E-3</v>
      </c>
      <c r="F37" s="1">
        <f t="shared" si="4"/>
        <v>0.86014460598783637</v>
      </c>
      <c r="I37" s="96">
        <v>251000</v>
      </c>
      <c r="J37" s="97"/>
      <c r="K37" s="96">
        <v>132000</v>
      </c>
      <c r="L37" s="97"/>
      <c r="M37" s="96">
        <v>44000</v>
      </c>
      <c r="N37" s="97"/>
      <c r="O37" s="53" t="s">
        <v>137</v>
      </c>
      <c r="P37" s="88">
        <f t="shared" si="2"/>
        <v>0.1752988047808765</v>
      </c>
      <c r="Q37" s="89"/>
      <c r="R37" s="82">
        <v>5.2388766377116553</v>
      </c>
      <c r="S37" s="83"/>
      <c r="T37" s="86">
        <f t="shared" si="3"/>
        <v>5.7045454545454541</v>
      </c>
      <c r="U37" s="87"/>
    </row>
    <row r="38" spans="1:21">
      <c r="A38" s="9" t="s">
        <v>122</v>
      </c>
      <c r="B38">
        <v>222</v>
      </c>
      <c r="D38">
        <f t="shared" si="0"/>
        <v>222</v>
      </c>
      <c r="E38" s="1">
        <f t="shared" si="5"/>
        <v>5.7946803790034198E-3</v>
      </c>
      <c r="F38" s="1">
        <f t="shared" si="4"/>
        <v>0.86593928636683981</v>
      </c>
      <c r="I38" s="98">
        <v>58061</v>
      </c>
      <c r="J38" s="99"/>
      <c r="K38" s="96">
        <v>35330</v>
      </c>
      <c r="L38" s="97"/>
      <c r="M38" s="96">
        <v>18195</v>
      </c>
      <c r="N38" s="97"/>
      <c r="O38" s="53" t="s">
        <v>121</v>
      </c>
      <c r="P38" s="88">
        <f t="shared" si="2"/>
        <v>0.31337731007044317</v>
      </c>
      <c r="Q38" s="89"/>
      <c r="R38" s="82">
        <v>3.1669830022874521</v>
      </c>
      <c r="S38" s="83"/>
      <c r="T38" s="86">
        <f t="shared" si="3"/>
        <v>3.1910414949161856</v>
      </c>
      <c r="U38" s="87"/>
    </row>
    <row r="39" spans="1:21">
      <c r="A39" s="9" t="s">
        <v>32</v>
      </c>
      <c r="B39">
        <v>164</v>
      </c>
      <c r="C39">
        <v>40</v>
      </c>
      <c r="D39">
        <f t="shared" si="0"/>
        <v>204</v>
      </c>
      <c r="E39" s="1">
        <f t="shared" si="5"/>
        <v>5.3248414293544932E-3</v>
      </c>
      <c r="F39" s="1">
        <f t="shared" si="4"/>
        <v>0.87126412779619433</v>
      </c>
      <c r="I39" s="96">
        <v>347450</v>
      </c>
      <c r="J39" s="97"/>
      <c r="K39" s="96">
        <v>145150</v>
      </c>
      <c r="L39" s="97"/>
      <c r="M39" s="96">
        <v>102000</v>
      </c>
      <c r="N39" s="97"/>
      <c r="O39" s="53" t="s">
        <v>116</v>
      </c>
      <c r="P39" s="88">
        <f t="shared" si="2"/>
        <v>0.29356741977262918</v>
      </c>
      <c r="Q39" s="89"/>
      <c r="R39" s="82">
        <v>3.3692009272053838</v>
      </c>
      <c r="S39" s="83"/>
      <c r="T39" s="86">
        <f t="shared" si="3"/>
        <v>3.4063725490196077</v>
      </c>
      <c r="U39" s="87"/>
    </row>
    <row r="40" spans="1:21">
      <c r="A40" s="9" t="s">
        <v>120</v>
      </c>
      <c r="B40">
        <v>202</v>
      </c>
      <c r="D40">
        <f t="shared" si="0"/>
        <v>202</v>
      </c>
      <c r="E40" s="1">
        <f t="shared" si="5"/>
        <v>5.2726371016157238E-3</v>
      </c>
      <c r="F40" s="1">
        <f t="shared" si="4"/>
        <v>0.87653676489781007</v>
      </c>
      <c r="I40" s="96">
        <v>150000</v>
      </c>
      <c r="J40" s="97"/>
      <c r="K40" s="96">
        <v>79666</v>
      </c>
      <c r="L40" s="97"/>
      <c r="M40" s="96">
        <v>33300</v>
      </c>
      <c r="N40" s="97"/>
      <c r="O40" s="53" t="s">
        <v>118</v>
      </c>
      <c r="P40" s="88">
        <f t="shared" si="2"/>
        <v>0.222</v>
      </c>
      <c r="Q40" s="89"/>
      <c r="R40" s="82">
        <v>4.3321662117668893</v>
      </c>
      <c r="S40" s="83"/>
      <c r="T40" s="86">
        <f t="shared" si="3"/>
        <v>4.5045045045045047</v>
      </c>
      <c r="U40" s="87"/>
    </row>
    <row r="41" spans="1:21">
      <c r="A41" s="9" t="s">
        <v>128</v>
      </c>
      <c r="B41">
        <v>202</v>
      </c>
      <c r="D41">
        <f t="shared" si="0"/>
        <v>202</v>
      </c>
      <c r="E41" s="1">
        <f t="shared" si="5"/>
        <v>5.2726371016157238E-3</v>
      </c>
      <c r="F41" s="1">
        <f t="shared" si="4"/>
        <v>0.88180940199942581</v>
      </c>
      <c r="I41" s="96">
        <v>13150</v>
      </c>
      <c r="J41" s="97"/>
      <c r="K41" s="96">
        <v>8140</v>
      </c>
      <c r="L41" s="97"/>
      <c r="M41" s="96">
        <v>3880</v>
      </c>
      <c r="N41" s="97"/>
      <c r="O41" s="55" t="s">
        <v>129</v>
      </c>
      <c r="P41" s="88">
        <f t="shared" si="2"/>
        <v>0.29505703422053231</v>
      </c>
      <c r="Q41" s="89"/>
      <c r="R41" s="82">
        <v>3.3531923890095641</v>
      </c>
      <c r="S41" s="83"/>
      <c r="T41" s="86">
        <f t="shared" si="3"/>
        <v>3.3891752577319587</v>
      </c>
      <c r="U41" s="87"/>
    </row>
    <row r="42" spans="1:21">
      <c r="A42" s="9" t="s">
        <v>33</v>
      </c>
      <c r="B42">
        <v>196</v>
      </c>
      <c r="D42">
        <f t="shared" si="0"/>
        <v>196</v>
      </c>
      <c r="E42" s="1">
        <f t="shared" si="5"/>
        <v>5.1160241183994155E-3</v>
      </c>
      <c r="F42" s="1">
        <f t="shared" si="4"/>
        <v>0.88692542611782521</v>
      </c>
      <c r="I42" s="96">
        <v>6577</v>
      </c>
      <c r="J42" s="97"/>
      <c r="K42" s="96">
        <v>3963</v>
      </c>
      <c r="L42" s="97"/>
      <c r="M42" s="96">
        <v>2214</v>
      </c>
      <c r="N42" s="97"/>
      <c r="O42" s="55" t="s">
        <v>130</v>
      </c>
      <c r="P42" s="88">
        <f t="shared" si="2"/>
        <v>0.33662764178196747</v>
      </c>
      <c r="Q42" s="89"/>
      <c r="R42" s="82">
        <v>2.9563295140451373</v>
      </c>
      <c r="S42" s="83"/>
      <c r="T42" s="86">
        <f t="shared" si="3"/>
        <v>2.9706413730803973</v>
      </c>
      <c r="U42" s="87"/>
    </row>
    <row r="43" spans="1:21">
      <c r="A43" s="9" t="s">
        <v>34</v>
      </c>
      <c r="B43">
        <v>184</v>
      </c>
      <c r="D43">
        <f t="shared" si="0"/>
        <v>184</v>
      </c>
      <c r="E43" s="1">
        <f t="shared" si="5"/>
        <v>4.8027981519667981E-3</v>
      </c>
      <c r="F43" s="1">
        <f t="shared" si="4"/>
        <v>0.89172822426979204</v>
      </c>
      <c r="I43" s="96">
        <v>7765</v>
      </c>
      <c r="J43" s="97"/>
      <c r="K43" s="96">
        <v>4732</v>
      </c>
      <c r="L43" s="97"/>
      <c r="M43" s="96">
        <v>1950</v>
      </c>
      <c r="N43" s="97"/>
      <c r="O43" s="53" t="s">
        <v>131</v>
      </c>
      <c r="P43" s="88">
        <f>M43/I43</f>
        <v>0.25112685125563428</v>
      </c>
      <c r="Q43" s="89"/>
      <c r="R43" s="82">
        <v>3.8892798595852582</v>
      </c>
      <c r="S43" s="83"/>
      <c r="T43" s="86">
        <f t="shared" si="3"/>
        <v>3.9820512820512817</v>
      </c>
      <c r="U43" s="87"/>
    </row>
    <row r="44" spans="1:21">
      <c r="A44" s="9" t="s">
        <v>35</v>
      </c>
      <c r="B44">
        <v>21</v>
      </c>
      <c r="C44">
        <v>152</v>
      </c>
      <c r="D44">
        <f t="shared" si="0"/>
        <v>173</v>
      </c>
      <c r="E44" s="1">
        <f t="shared" si="5"/>
        <v>4.5156743494035659E-3</v>
      </c>
      <c r="F44" s="1">
        <f t="shared" si="4"/>
        <v>0.89624389861919562</v>
      </c>
      <c r="I44" s="96">
        <v>316000</v>
      </c>
      <c r="J44" s="97"/>
      <c r="K44" s="96">
        <v>155000</v>
      </c>
      <c r="L44" s="97"/>
      <c r="M44" s="96">
        <v>68000</v>
      </c>
      <c r="N44" s="97"/>
      <c r="O44" s="53" t="s">
        <v>116</v>
      </c>
      <c r="P44" s="88">
        <f t="shared" si="2"/>
        <v>0.21518987341772153</v>
      </c>
      <c r="Q44" s="89"/>
      <c r="R44" s="82">
        <v>4.4479374191723764</v>
      </c>
      <c r="S44" s="83"/>
      <c r="T44" s="86">
        <f t="shared" si="3"/>
        <v>4.6470588235294112</v>
      </c>
      <c r="U44" s="87"/>
    </row>
    <row r="45" spans="1:21">
      <c r="A45" s="9" t="s">
        <v>36</v>
      </c>
      <c r="B45" s="7">
        <v>160</v>
      </c>
      <c r="C45" s="7">
        <v>1</v>
      </c>
      <c r="D45" s="7">
        <f t="shared" si="0"/>
        <v>161</v>
      </c>
      <c r="E45" s="8">
        <f t="shared" si="5"/>
        <v>4.2024483829709485E-3</v>
      </c>
      <c r="F45" s="8">
        <f t="shared" si="4"/>
        <v>0.90044634700216653</v>
      </c>
      <c r="G45" s="7"/>
      <c r="H45" s="5"/>
      <c r="I45" s="96">
        <v>48790</v>
      </c>
      <c r="J45" s="97"/>
      <c r="K45" s="96">
        <v>28970</v>
      </c>
      <c r="L45" s="97"/>
      <c r="M45" s="96">
        <v>12720</v>
      </c>
      <c r="N45" s="97"/>
      <c r="O45" s="53" t="s">
        <v>116</v>
      </c>
      <c r="P45" s="88">
        <f t="shared" si="2"/>
        <v>0.26070916171346586</v>
      </c>
      <c r="Q45" s="89"/>
      <c r="R45" s="82">
        <v>3.7601055526756682</v>
      </c>
      <c r="S45" s="83"/>
      <c r="T45" s="86">
        <f t="shared" si="3"/>
        <v>3.8356918238993711</v>
      </c>
      <c r="U45" s="87"/>
    </row>
    <row r="46" spans="1:21">
      <c r="A46" s="9" t="s">
        <v>37</v>
      </c>
      <c r="B46">
        <v>160</v>
      </c>
      <c r="D46">
        <f t="shared" si="0"/>
        <v>160</v>
      </c>
      <c r="E46" s="1">
        <f t="shared" si="5"/>
        <v>4.1763462191015633E-3</v>
      </c>
      <c r="F46" s="1">
        <f t="shared" si="4"/>
        <v>0.90462269322126809</v>
      </c>
      <c r="I46" s="96">
        <v>35990</v>
      </c>
      <c r="J46" s="97"/>
      <c r="K46" s="96">
        <v>21140</v>
      </c>
      <c r="L46" s="97"/>
      <c r="M46" s="96">
        <v>9000</v>
      </c>
      <c r="N46" s="97"/>
      <c r="O46" s="53" t="s">
        <v>116</v>
      </c>
      <c r="P46" s="88">
        <f t="shared" si="2"/>
        <v>0.25006946373992778</v>
      </c>
      <c r="Q46" s="89"/>
      <c r="R46" s="82">
        <v>3.9040005530550843</v>
      </c>
      <c r="S46" s="83"/>
      <c r="T46" s="86">
        <f t="shared" si="3"/>
        <v>3.9988888888888887</v>
      </c>
      <c r="U46" s="87"/>
    </row>
    <row r="47" spans="1:21">
      <c r="A47" s="9" t="s">
        <v>38</v>
      </c>
      <c r="B47" s="2">
        <v>29</v>
      </c>
      <c r="C47" s="2">
        <v>123</v>
      </c>
      <c r="D47" s="2">
        <f t="shared" si="0"/>
        <v>152</v>
      </c>
      <c r="E47" s="3">
        <f t="shared" si="5"/>
        <v>3.9675289081464856E-3</v>
      </c>
      <c r="F47" s="3">
        <f t="shared" si="4"/>
        <v>0.90859022212941454</v>
      </c>
      <c r="G47" s="2"/>
      <c r="H47" s="2"/>
      <c r="I47" s="96">
        <v>254011</v>
      </c>
      <c r="J47" s="97"/>
      <c r="K47" s="96">
        <v>135500</v>
      </c>
      <c r="L47" s="97"/>
      <c r="M47" s="96">
        <v>57277</v>
      </c>
      <c r="N47" s="97"/>
      <c r="O47" s="53" t="s">
        <v>121</v>
      </c>
      <c r="P47" s="88">
        <f t="shared" si="2"/>
        <v>0.22549023467487628</v>
      </c>
      <c r="Q47" s="89"/>
      <c r="R47" s="82">
        <v>4.2747442849504296</v>
      </c>
      <c r="S47" s="83"/>
      <c r="T47" s="86">
        <f t="shared" si="3"/>
        <v>4.4347818496080453</v>
      </c>
      <c r="U47" s="87"/>
    </row>
    <row r="48" spans="1:21">
      <c r="A48" t="s">
        <v>39</v>
      </c>
      <c r="B48">
        <v>99</v>
      </c>
      <c r="C48">
        <v>50</v>
      </c>
      <c r="D48">
        <f t="shared" si="0"/>
        <v>149</v>
      </c>
      <c r="E48" s="1">
        <f t="shared" si="5"/>
        <v>3.8892224165383311E-3</v>
      </c>
      <c r="F48" s="1">
        <f t="shared" si="4"/>
        <v>0.91247944454595287</v>
      </c>
      <c r="O48" s="57"/>
    </row>
    <row r="49" spans="1:15">
      <c r="A49" t="s">
        <v>40</v>
      </c>
      <c r="B49">
        <v>145</v>
      </c>
      <c r="D49">
        <f t="shared" si="0"/>
        <v>145</v>
      </c>
      <c r="E49" s="1">
        <f t="shared" si="5"/>
        <v>3.7848137610607918E-3</v>
      </c>
      <c r="F49" s="1">
        <f t="shared" si="4"/>
        <v>0.91626425830701363</v>
      </c>
      <c r="O49" s="57"/>
    </row>
    <row r="50" spans="1:15">
      <c r="A50" t="s">
        <v>41</v>
      </c>
      <c r="B50">
        <v>143</v>
      </c>
      <c r="D50">
        <f t="shared" si="0"/>
        <v>143</v>
      </c>
      <c r="E50" s="1">
        <f t="shared" si="5"/>
        <v>3.7326094333220224E-3</v>
      </c>
      <c r="F50" s="1">
        <f t="shared" si="4"/>
        <v>0.91999686774033562</v>
      </c>
      <c r="O50" s="57"/>
    </row>
    <row r="51" spans="1:15">
      <c r="A51" t="s">
        <v>42</v>
      </c>
      <c r="B51">
        <v>140</v>
      </c>
      <c r="D51">
        <f t="shared" si="0"/>
        <v>140</v>
      </c>
      <c r="E51" s="1">
        <f t="shared" si="5"/>
        <v>3.6543029417138682E-3</v>
      </c>
      <c r="F51" s="1">
        <f t="shared" si="4"/>
        <v>0.92365117068204949</v>
      </c>
      <c r="O51" s="57"/>
    </row>
    <row r="52" spans="1:15">
      <c r="A52" t="s">
        <v>43</v>
      </c>
      <c r="B52">
        <v>123</v>
      </c>
      <c r="C52">
        <v>16</v>
      </c>
      <c r="D52">
        <f t="shared" si="0"/>
        <v>139</v>
      </c>
      <c r="E52" s="1">
        <f t="shared" si="5"/>
        <v>3.6282007778444831E-3</v>
      </c>
      <c r="F52" s="1">
        <f t="shared" si="4"/>
        <v>0.92727937145989403</v>
      </c>
      <c r="O52" s="57"/>
    </row>
    <row r="53" spans="1:15">
      <c r="A53" t="s">
        <v>44</v>
      </c>
      <c r="B53">
        <v>134</v>
      </c>
      <c r="D53">
        <f t="shared" si="0"/>
        <v>134</v>
      </c>
      <c r="E53" s="1">
        <f t="shared" si="5"/>
        <v>3.4976899584975595E-3</v>
      </c>
      <c r="F53" s="1">
        <f t="shared" si="4"/>
        <v>0.93077706141839156</v>
      </c>
      <c r="O53" s="57"/>
    </row>
    <row r="54" spans="1:15">
      <c r="A54" t="s">
        <v>45</v>
      </c>
      <c r="B54">
        <v>8</v>
      </c>
      <c r="C54">
        <v>124</v>
      </c>
      <c r="D54">
        <f t="shared" si="0"/>
        <v>132</v>
      </c>
      <c r="E54" s="1">
        <f t="shared" si="5"/>
        <v>3.4454856307587901E-3</v>
      </c>
      <c r="F54" s="1">
        <f t="shared" si="4"/>
        <v>0.93422254704915031</v>
      </c>
      <c r="O54" s="57"/>
    </row>
    <row r="55" spans="1:15">
      <c r="A55" t="s">
        <v>46</v>
      </c>
      <c r="B55">
        <v>118</v>
      </c>
      <c r="D55">
        <f t="shared" si="0"/>
        <v>118</v>
      </c>
      <c r="E55" s="1">
        <f t="shared" si="5"/>
        <v>3.0800553365874033E-3</v>
      </c>
      <c r="F55" s="1">
        <f t="shared" si="4"/>
        <v>0.9373026023857377</v>
      </c>
      <c r="O55" s="57"/>
    </row>
    <row r="56" spans="1:15">
      <c r="A56" t="s">
        <v>47</v>
      </c>
      <c r="B56">
        <v>115</v>
      </c>
      <c r="D56">
        <f t="shared" si="0"/>
        <v>115</v>
      </c>
      <c r="E56" s="1">
        <f t="shared" si="5"/>
        <v>3.0017488449792487E-3</v>
      </c>
      <c r="F56" s="1">
        <f t="shared" si="4"/>
        <v>0.94030435123071698</v>
      </c>
      <c r="O56" s="57"/>
    </row>
    <row r="57" spans="1:15">
      <c r="A57" t="s">
        <v>48</v>
      </c>
      <c r="B57">
        <v>103</v>
      </c>
      <c r="D57">
        <f t="shared" si="0"/>
        <v>103</v>
      </c>
      <c r="E57" s="1">
        <f t="shared" si="5"/>
        <v>2.6885228785466313E-3</v>
      </c>
      <c r="F57" s="1">
        <f t="shared" si="4"/>
        <v>0.94299287410926358</v>
      </c>
      <c r="O57" s="57"/>
    </row>
    <row r="58" spans="1:15">
      <c r="A58" t="s">
        <v>49</v>
      </c>
      <c r="B58">
        <v>101</v>
      </c>
      <c r="D58">
        <f t="shared" si="0"/>
        <v>101</v>
      </c>
      <c r="E58" s="1">
        <f t="shared" si="5"/>
        <v>2.6363185508078619E-3</v>
      </c>
      <c r="F58" s="1">
        <f t="shared" si="4"/>
        <v>0.94562919266007139</v>
      </c>
      <c r="O58" s="57"/>
    </row>
    <row r="59" spans="1:15">
      <c r="A59" t="s">
        <v>50</v>
      </c>
      <c r="C59">
        <v>96</v>
      </c>
      <c r="D59">
        <f t="shared" si="0"/>
        <v>96</v>
      </c>
      <c r="E59" s="1">
        <f t="shared" si="5"/>
        <v>2.5058077314609379E-3</v>
      </c>
      <c r="F59" s="1">
        <f t="shared" si="4"/>
        <v>0.94813500039153231</v>
      </c>
      <c r="O59" s="57"/>
    </row>
    <row r="60" spans="1:15">
      <c r="A60" t="s">
        <v>51</v>
      </c>
      <c r="B60">
        <v>96</v>
      </c>
      <c r="D60">
        <f t="shared" si="0"/>
        <v>96</v>
      </c>
      <c r="E60" s="1">
        <f t="shared" si="5"/>
        <v>2.5058077314609379E-3</v>
      </c>
      <c r="F60" s="1">
        <f t="shared" si="4"/>
        <v>0.95064080812299323</v>
      </c>
      <c r="O60" s="57"/>
    </row>
    <row r="61" spans="1:15">
      <c r="A61" t="s">
        <v>52</v>
      </c>
      <c r="C61">
        <v>86</v>
      </c>
      <c r="D61">
        <f t="shared" si="0"/>
        <v>86</v>
      </c>
      <c r="E61" s="1">
        <f t="shared" si="5"/>
        <v>2.2447860927670904E-3</v>
      </c>
      <c r="F61" s="1">
        <f t="shared" si="4"/>
        <v>0.95288559421576036</v>
      </c>
      <c r="O61" s="57"/>
    </row>
    <row r="62" spans="1:15">
      <c r="A62" t="s">
        <v>53</v>
      </c>
      <c r="B62">
        <v>84</v>
      </c>
      <c r="D62">
        <f t="shared" si="0"/>
        <v>84</v>
      </c>
      <c r="E62" s="1">
        <f t="shared" si="5"/>
        <v>2.1925817650283209E-3</v>
      </c>
      <c r="F62" s="1">
        <f t="shared" si="4"/>
        <v>0.9550781759807887</v>
      </c>
      <c r="O62" s="57"/>
    </row>
    <row r="63" spans="1:15">
      <c r="A63" t="s">
        <v>54</v>
      </c>
      <c r="B63">
        <v>84</v>
      </c>
      <c r="D63">
        <f t="shared" si="0"/>
        <v>84</v>
      </c>
      <c r="E63" s="1">
        <f t="shared" si="5"/>
        <v>2.1925817650283209E-3</v>
      </c>
      <c r="F63" s="1">
        <f t="shared" si="4"/>
        <v>0.95727075774581705</v>
      </c>
      <c r="O63" s="57"/>
    </row>
    <row r="64" spans="1:15">
      <c r="A64" t="s">
        <v>55</v>
      </c>
      <c r="B64">
        <v>76</v>
      </c>
      <c r="D64">
        <f t="shared" si="0"/>
        <v>76</v>
      </c>
      <c r="E64" s="1">
        <f t="shared" si="5"/>
        <v>1.9837644540732428E-3</v>
      </c>
      <c r="F64" s="1">
        <f t="shared" si="4"/>
        <v>0.95925452219989027</v>
      </c>
      <c r="O64" s="57"/>
    </row>
    <row r="65" spans="1:15">
      <c r="A65" t="s">
        <v>56</v>
      </c>
      <c r="C65">
        <v>72</v>
      </c>
      <c r="D65">
        <f t="shared" si="0"/>
        <v>72</v>
      </c>
      <c r="E65" s="1">
        <f t="shared" si="5"/>
        <v>1.8793557985957035E-3</v>
      </c>
      <c r="F65" s="1">
        <f t="shared" si="4"/>
        <v>0.96113387799848593</v>
      </c>
      <c r="O65" s="57"/>
    </row>
    <row r="66" spans="1:15">
      <c r="A66" t="s">
        <v>57</v>
      </c>
      <c r="B66">
        <v>70</v>
      </c>
      <c r="D66">
        <f t="shared" si="0"/>
        <v>70</v>
      </c>
      <c r="E66" s="1">
        <f t="shared" si="5"/>
        <v>1.8271514708569341E-3</v>
      </c>
      <c r="F66" s="1">
        <f t="shared" si="4"/>
        <v>0.96296102946934281</v>
      </c>
      <c r="O66" s="57"/>
    </row>
    <row r="67" spans="1:15">
      <c r="A67" t="s">
        <v>58</v>
      </c>
      <c r="B67">
        <v>70</v>
      </c>
      <c r="D67">
        <f t="shared" ref="D67:D120" si="6">B67+C67</f>
        <v>70</v>
      </c>
      <c r="E67" s="1">
        <f t="shared" ref="E67:E98" si="7">D67/$G$3</f>
        <v>1.8271514708569341E-3</v>
      </c>
      <c r="F67" s="1">
        <f t="shared" si="4"/>
        <v>0.96478818094019969</v>
      </c>
      <c r="O67" s="57"/>
    </row>
    <row r="68" spans="1:15">
      <c r="A68" t="s">
        <v>59</v>
      </c>
      <c r="C68">
        <v>65</v>
      </c>
      <c r="D68">
        <f t="shared" si="6"/>
        <v>65</v>
      </c>
      <c r="E68" s="1">
        <f t="shared" si="7"/>
        <v>1.6966406515100101E-3</v>
      </c>
      <c r="F68" s="1">
        <f t="shared" si="4"/>
        <v>0.96648482159170968</v>
      </c>
      <c r="O68" s="57"/>
    </row>
    <row r="69" spans="1:15">
      <c r="A69" t="s">
        <v>60</v>
      </c>
      <c r="B69">
        <v>64</v>
      </c>
      <c r="D69">
        <f t="shared" si="6"/>
        <v>64</v>
      </c>
      <c r="E69" s="1">
        <f t="shared" si="7"/>
        <v>1.6705384876406254E-3</v>
      </c>
      <c r="F69" s="1">
        <f t="shared" si="4"/>
        <v>0.96815536007935032</v>
      </c>
      <c r="O69" s="57"/>
    </row>
    <row r="70" spans="1:15">
      <c r="A70" t="s">
        <v>61</v>
      </c>
      <c r="B70">
        <v>62</v>
      </c>
      <c r="D70">
        <f t="shared" si="6"/>
        <v>62</v>
      </c>
      <c r="E70" s="1">
        <f t="shared" si="7"/>
        <v>1.6183341599018558E-3</v>
      </c>
      <c r="F70" s="1">
        <f t="shared" ref="F70:F120" si="8">E70+F69</f>
        <v>0.96977369423925219</v>
      </c>
      <c r="O70" s="57"/>
    </row>
    <row r="71" spans="1:15">
      <c r="A71" t="s">
        <v>62</v>
      </c>
      <c r="B71">
        <v>62</v>
      </c>
      <c r="D71">
        <f t="shared" si="6"/>
        <v>62</v>
      </c>
      <c r="E71" s="1">
        <f t="shared" si="7"/>
        <v>1.6183341599018558E-3</v>
      </c>
      <c r="F71" s="1">
        <f t="shared" si="8"/>
        <v>0.97139202839915406</v>
      </c>
      <c r="O71" s="57"/>
    </row>
    <row r="72" spans="1:15">
      <c r="A72" t="s">
        <v>63</v>
      </c>
      <c r="B72">
        <v>37</v>
      </c>
      <c r="C72">
        <v>20</v>
      </c>
      <c r="D72">
        <f t="shared" si="6"/>
        <v>57</v>
      </c>
      <c r="E72" s="1">
        <f t="shared" si="7"/>
        <v>1.487823340554932E-3</v>
      </c>
      <c r="F72" s="1">
        <f t="shared" si="8"/>
        <v>0.97287985173970903</v>
      </c>
      <c r="O72" s="57"/>
    </row>
    <row r="73" spans="1:15">
      <c r="A73" t="s">
        <v>64</v>
      </c>
      <c r="C73">
        <v>56</v>
      </c>
      <c r="D73">
        <f t="shared" si="6"/>
        <v>56</v>
      </c>
      <c r="E73" s="1">
        <f t="shared" si="7"/>
        <v>1.4617211766855473E-3</v>
      </c>
      <c r="F73" s="1">
        <f t="shared" si="8"/>
        <v>0.97434157291639456</v>
      </c>
      <c r="O73" s="57"/>
    </row>
    <row r="74" spans="1:15">
      <c r="A74" t="s">
        <v>65</v>
      </c>
      <c r="B74">
        <v>55</v>
      </c>
      <c r="D74">
        <f t="shared" si="6"/>
        <v>55</v>
      </c>
      <c r="E74" s="1">
        <f t="shared" si="7"/>
        <v>1.4356190128161624E-3</v>
      </c>
      <c r="F74" s="1">
        <f t="shared" si="8"/>
        <v>0.97577719192921075</v>
      </c>
      <c r="O74" s="57"/>
    </row>
    <row r="75" spans="1:15">
      <c r="A75" t="s">
        <v>66</v>
      </c>
      <c r="B75">
        <v>55</v>
      </c>
      <c r="D75">
        <f t="shared" si="6"/>
        <v>55</v>
      </c>
      <c r="E75" s="1">
        <f t="shared" si="7"/>
        <v>1.4356190128161624E-3</v>
      </c>
      <c r="F75" s="1">
        <f t="shared" si="8"/>
        <v>0.97721281094202694</v>
      </c>
      <c r="O75" s="57"/>
    </row>
    <row r="76" spans="1:15">
      <c r="A76" t="s">
        <v>67</v>
      </c>
      <c r="C76">
        <v>53</v>
      </c>
      <c r="D76">
        <f t="shared" si="6"/>
        <v>53</v>
      </c>
      <c r="E76" s="1">
        <f t="shared" si="7"/>
        <v>1.3834146850773929E-3</v>
      </c>
      <c r="F76" s="1">
        <f t="shared" si="8"/>
        <v>0.97859622562710435</v>
      </c>
      <c r="O76" s="57"/>
    </row>
    <row r="77" spans="1:15">
      <c r="A77" t="s">
        <v>68</v>
      </c>
      <c r="B77">
        <v>49</v>
      </c>
      <c r="D77">
        <f t="shared" si="6"/>
        <v>49</v>
      </c>
      <c r="E77" s="1">
        <f t="shared" si="7"/>
        <v>1.2790060295998539E-3</v>
      </c>
      <c r="F77" s="1">
        <f t="shared" si="8"/>
        <v>0.9798752316567042</v>
      </c>
      <c r="O77" s="57"/>
    </row>
    <row r="78" spans="1:15">
      <c r="A78" t="s">
        <v>69</v>
      </c>
      <c r="B78">
        <v>46</v>
      </c>
      <c r="D78">
        <f t="shared" si="6"/>
        <v>46</v>
      </c>
      <c r="E78" s="1">
        <f t="shared" si="7"/>
        <v>1.2006995379916995E-3</v>
      </c>
      <c r="F78" s="1">
        <f t="shared" si="8"/>
        <v>0.98107593119469594</v>
      </c>
      <c r="O78" s="57"/>
    </row>
    <row r="79" spans="1:15">
      <c r="A79" t="s">
        <v>70</v>
      </c>
      <c r="B79">
        <v>43</v>
      </c>
      <c r="D79">
        <f t="shared" si="6"/>
        <v>43</v>
      </c>
      <c r="E79" s="1">
        <f t="shared" si="7"/>
        <v>1.1223930463835452E-3</v>
      </c>
      <c r="F79" s="1">
        <f t="shared" si="8"/>
        <v>0.98219832424107945</v>
      </c>
      <c r="O79" s="57"/>
    </row>
    <row r="80" spans="1:15">
      <c r="A80" t="s">
        <v>71</v>
      </c>
      <c r="B80">
        <v>42</v>
      </c>
      <c r="D80">
        <f t="shared" si="6"/>
        <v>42</v>
      </c>
      <c r="E80" s="1">
        <f t="shared" si="7"/>
        <v>1.0962908825141605E-3</v>
      </c>
      <c r="F80" s="1">
        <f t="shared" si="8"/>
        <v>0.98329461512359362</v>
      </c>
      <c r="O80" s="57"/>
    </row>
    <row r="81" spans="1:15">
      <c r="A81" t="s">
        <v>72</v>
      </c>
      <c r="B81">
        <v>41</v>
      </c>
      <c r="D81">
        <f t="shared" si="6"/>
        <v>41</v>
      </c>
      <c r="E81" s="1">
        <f t="shared" si="7"/>
        <v>1.0701887186447755E-3</v>
      </c>
      <c r="F81" s="1">
        <f t="shared" si="8"/>
        <v>0.98436480384223835</v>
      </c>
      <c r="O81" s="57"/>
    </row>
    <row r="82" spans="1:15">
      <c r="A82" t="s">
        <v>73</v>
      </c>
      <c r="B82">
        <v>38</v>
      </c>
      <c r="D82">
        <f t="shared" si="6"/>
        <v>38</v>
      </c>
      <c r="E82" s="1">
        <f t="shared" si="7"/>
        <v>9.9188222703662141E-4</v>
      </c>
      <c r="F82" s="1">
        <f t="shared" si="8"/>
        <v>0.98535668606927496</v>
      </c>
      <c r="O82" s="57"/>
    </row>
    <row r="83" spans="1:15">
      <c r="A83" t="s">
        <v>74</v>
      </c>
      <c r="B83">
        <v>38</v>
      </c>
      <c r="D83">
        <f t="shared" si="6"/>
        <v>38</v>
      </c>
      <c r="E83" s="1">
        <f t="shared" si="7"/>
        <v>9.9188222703662141E-4</v>
      </c>
      <c r="F83" s="1">
        <f t="shared" si="8"/>
        <v>0.98634856829631157</v>
      </c>
      <c r="O83" s="57"/>
    </row>
    <row r="84" spans="1:15">
      <c r="A84" t="s">
        <v>75</v>
      </c>
      <c r="B84">
        <v>37</v>
      </c>
      <c r="D84">
        <f t="shared" si="6"/>
        <v>37</v>
      </c>
      <c r="E84" s="1">
        <f t="shared" si="7"/>
        <v>9.6578006316723659E-4</v>
      </c>
      <c r="F84" s="1">
        <f t="shared" si="8"/>
        <v>0.98731434835947884</v>
      </c>
      <c r="O84" s="57"/>
    </row>
    <row r="85" spans="1:15">
      <c r="A85" t="s">
        <v>76</v>
      </c>
      <c r="B85">
        <v>35</v>
      </c>
      <c r="D85">
        <f t="shared" si="6"/>
        <v>35</v>
      </c>
      <c r="E85" s="1">
        <f t="shared" si="7"/>
        <v>9.1357573542846706E-4</v>
      </c>
      <c r="F85" s="1">
        <f t="shared" si="8"/>
        <v>0.98822792409490734</v>
      </c>
      <c r="O85" s="57"/>
    </row>
    <row r="86" spans="1:15">
      <c r="A86" t="s">
        <v>77</v>
      </c>
      <c r="B86">
        <v>34</v>
      </c>
      <c r="D86">
        <f t="shared" si="6"/>
        <v>34</v>
      </c>
      <c r="E86" s="1">
        <f t="shared" si="7"/>
        <v>8.8747357155908224E-4</v>
      </c>
      <c r="F86" s="1">
        <f t="shared" si="8"/>
        <v>0.98911539766646639</v>
      </c>
      <c r="O86" s="57"/>
    </row>
    <row r="87" spans="1:15">
      <c r="A87" t="s">
        <v>78</v>
      </c>
      <c r="B87">
        <v>34</v>
      </c>
      <c r="D87">
        <f t="shared" si="6"/>
        <v>34</v>
      </c>
      <c r="E87" s="1">
        <f t="shared" si="7"/>
        <v>8.8747357155908224E-4</v>
      </c>
      <c r="F87" s="1">
        <f t="shared" si="8"/>
        <v>0.99000287123802544</v>
      </c>
      <c r="O87" s="57"/>
    </row>
    <row r="88" spans="1:15">
      <c r="A88" t="s">
        <v>79</v>
      </c>
      <c r="B88">
        <v>31</v>
      </c>
      <c r="D88">
        <f t="shared" si="6"/>
        <v>31</v>
      </c>
      <c r="E88" s="1">
        <f t="shared" si="7"/>
        <v>8.0916707995092789E-4</v>
      </c>
      <c r="F88" s="1">
        <f t="shared" si="8"/>
        <v>0.99081203831797637</v>
      </c>
      <c r="O88" s="57"/>
    </row>
    <row r="89" spans="1:15">
      <c r="A89" t="s">
        <v>80</v>
      </c>
      <c r="B89">
        <v>30</v>
      </c>
      <c r="D89">
        <f t="shared" si="6"/>
        <v>30</v>
      </c>
      <c r="E89" s="1">
        <f t="shared" si="7"/>
        <v>7.8306491608154318E-4</v>
      </c>
      <c r="F89" s="1">
        <f t="shared" si="8"/>
        <v>0.99159510323405786</v>
      </c>
      <c r="O89" s="57"/>
    </row>
    <row r="90" spans="1:15">
      <c r="A90" t="s">
        <v>81</v>
      </c>
      <c r="B90">
        <v>29</v>
      </c>
      <c r="D90">
        <f t="shared" si="6"/>
        <v>29</v>
      </c>
      <c r="E90" s="1">
        <f t="shared" si="7"/>
        <v>7.5696275221215836E-4</v>
      </c>
      <c r="F90" s="1">
        <f t="shared" si="8"/>
        <v>0.99235206598627002</v>
      </c>
      <c r="O90" s="57"/>
    </row>
    <row r="91" spans="1:15">
      <c r="A91" t="s">
        <v>82</v>
      </c>
      <c r="B91">
        <v>25</v>
      </c>
      <c r="D91">
        <f t="shared" si="6"/>
        <v>25</v>
      </c>
      <c r="E91" s="1">
        <f t="shared" si="7"/>
        <v>6.525540967346193E-4</v>
      </c>
      <c r="F91" s="1">
        <f t="shared" si="8"/>
        <v>0.99300462008300461</v>
      </c>
      <c r="O91" s="57"/>
    </row>
    <row r="92" spans="1:15">
      <c r="A92" t="s">
        <v>83</v>
      </c>
      <c r="B92">
        <v>7</v>
      </c>
      <c r="C92">
        <v>18</v>
      </c>
      <c r="D92">
        <f t="shared" si="6"/>
        <v>25</v>
      </c>
      <c r="E92" s="1">
        <f t="shared" si="7"/>
        <v>6.525540967346193E-4</v>
      </c>
      <c r="F92" s="1">
        <f t="shared" si="8"/>
        <v>0.9936571741797392</v>
      </c>
      <c r="O92" s="57"/>
    </row>
    <row r="93" spans="1:15">
      <c r="A93" t="s">
        <v>84</v>
      </c>
      <c r="B93">
        <v>24</v>
      </c>
      <c r="D93">
        <f t="shared" si="6"/>
        <v>24</v>
      </c>
      <c r="E93" s="1">
        <f t="shared" si="7"/>
        <v>6.2645193286523448E-4</v>
      </c>
      <c r="F93" s="1">
        <f t="shared" si="8"/>
        <v>0.99428362611260446</v>
      </c>
      <c r="O93" s="57"/>
    </row>
    <row r="94" spans="1:15">
      <c r="A94" t="s">
        <v>85</v>
      </c>
      <c r="B94">
        <v>22</v>
      </c>
      <c r="D94">
        <f t="shared" si="6"/>
        <v>22</v>
      </c>
      <c r="E94" s="1">
        <f t="shared" si="7"/>
        <v>5.7424760512646495E-4</v>
      </c>
      <c r="F94" s="1">
        <f t="shared" si="8"/>
        <v>0.99485787371773093</v>
      </c>
      <c r="O94" s="57"/>
    </row>
    <row r="95" spans="1:15">
      <c r="A95" t="s">
        <v>86</v>
      </c>
      <c r="B95">
        <v>21</v>
      </c>
      <c r="D95">
        <f t="shared" si="6"/>
        <v>21</v>
      </c>
      <c r="E95" s="1">
        <f t="shared" si="7"/>
        <v>5.4814544125708024E-4</v>
      </c>
      <c r="F95" s="1">
        <f t="shared" si="8"/>
        <v>0.99540601915898796</v>
      </c>
      <c r="O95" s="57"/>
    </row>
    <row r="96" spans="1:15">
      <c r="A96" t="s">
        <v>87</v>
      </c>
      <c r="B96">
        <v>19</v>
      </c>
      <c r="D96">
        <f t="shared" si="6"/>
        <v>19</v>
      </c>
      <c r="E96" s="1">
        <f t="shared" si="7"/>
        <v>4.9594111351831071E-4</v>
      </c>
      <c r="F96" s="1">
        <f t="shared" si="8"/>
        <v>0.99590196027250633</v>
      </c>
      <c r="O96" s="57"/>
    </row>
    <row r="97" spans="1:15">
      <c r="A97" t="s">
        <v>88</v>
      </c>
      <c r="B97">
        <v>19</v>
      </c>
      <c r="D97">
        <f t="shared" si="6"/>
        <v>19</v>
      </c>
      <c r="E97" s="1">
        <f t="shared" si="7"/>
        <v>4.9594111351831071E-4</v>
      </c>
      <c r="F97" s="1">
        <f t="shared" si="8"/>
        <v>0.99639790138602469</v>
      </c>
      <c r="O97" s="57"/>
    </row>
    <row r="98" spans="1:15">
      <c r="A98" t="s">
        <v>89</v>
      </c>
      <c r="B98">
        <v>18</v>
      </c>
      <c r="D98">
        <f t="shared" si="6"/>
        <v>18</v>
      </c>
      <c r="E98" s="1">
        <f t="shared" si="7"/>
        <v>4.6983894964892589E-4</v>
      </c>
      <c r="F98" s="1">
        <f t="shared" si="8"/>
        <v>0.9968677403356736</v>
      </c>
      <c r="O98" s="57"/>
    </row>
    <row r="99" spans="1:15">
      <c r="A99" t="s">
        <v>90</v>
      </c>
      <c r="B99">
        <v>14</v>
      </c>
      <c r="D99">
        <f t="shared" si="6"/>
        <v>14</v>
      </c>
      <c r="E99" s="1">
        <f t="shared" ref="E99:E120" si="9">D99/$G$3</f>
        <v>3.6543029417138682E-4</v>
      </c>
      <c r="F99" s="1">
        <f t="shared" si="8"/>
        <v>0.99723317062984496</v>
      </c>
      <c r="O99" s="57"/>
    </row>
    <row r="100" spans="1:15">
      <c r="A100" t="s">
        <v>91</v>
      </c>
      <c r="B100">
        <v>13</v>
      </c>
      <c r="D100">
        <f t="shared" si="6"/>
        <v>13</v>
      </c>
      <c r="E100" s="1">
        <f t="shared" si="9"/>
        <v>3.3932813030200206E-4</v>
      </c>
      <c r="F100" s="1">
        <f t="shared" si="8"/>
        <v>0.99757249876014698</v>
      </c>
      <c r="O100" s="57"/>
    </row>
    <row r="101" spans="1:15">
      <c r="A101" t="s">
        <v>92</v>
      </c>
      <c r="B101">
        <v>11</v>
      </c>
      <c r="D101">
        <f t="shared" si="6"/>
        <v>11</v>
      </c>
      <c r="E101" s="1">
        <f t="shared" si="9"/>
        <v>2.8712380256323247E-4</v>
      </c>
      <c r="F101" s="1">
        <f t="shared" si="8"/>
        <v>0.99785962256271021</v>
      </c>
      <c r="O101" s="57"/>
    </row>
    <row r="102" spans="1:15">
      <c r="A102" t="s">
        <v>93</v>
      </c>
      <c r="B102">
        <v>10</v>
      </c>
      <c r="D102">
        <f t="shared" si="6"/>
        <v>10</v>
      </c>
      <c r="E102" s="1">
        <f t="shared" si="9"/>
        <v>2.6102163869384771E-4</v>
      </c>
      <c r="F102" s="1">
        <f t="shared" si="8"/>
        <v>0.99812064420140401</v>
      </c>
      <c r="O102" s="57"/>
    </row>
    <row r="103" spans="1:15">
      <c r="A103" t="s">
        <v>94</v>
      </c>
      <c r="C103">
        <v>10</v>
      </c>
      <c r="D103">
        <f t="shared" si="6"/>
        <v>10</v>
      </c>
      <c r="E103" s="1">
        <f t="shared" si="9"/>
        <v>2.6102163869384771E-4</v>
      </c>
      <c r="F103" s="1">
        <f t="shared" si="8"/>
        <v>0.9983816658400978</v>
      </c>
      <c r="O103" s="57"/>
    </row>
    <row r="104" spans="1:15">
      <c r="A104" t="s">
        <v>95</v>
      </c>
      <c r="B104">
        <v>9</v>
      </c>
      <c r="D104">
        <f t="shared" si="6"/>
        <v>9</v>
      </c>
      <c r="E104" s="1">
        <f t="shared" si="9"/>
        <v>2.3491947482446294E-4</v>
      </c>
      <c r="F104" s="1">
        <f t="shared" si="8"/>
        <v>0.99861658531492226</v>
      </c>
      <c r="O104" s="57"/>
    </row>
    <row r="105" spans="1:15">
      <c r="A105" t="s">
        <v>96</v>
      </c>
      <c r="B105">
        <v>7</v>
      </c>
      <c r="C105">
        <v>1</v>
      </c>
      <c r="D105">
        <f t="shared" si="6"/>
        <v>8</v>
      </c>
      <c r="E105" s="1">
        <f t="shared" si="9"/>
        <v>2.0881731095507818E-4</v>
      </c>
      <c r="F105" s="1">
        <f t="shared" si="8"/>
        <v>0.99882540262587738</v>
      </c>
      <c r="O105" s="57"/>
    </row>
    <row r="106" spans="1:15">
      <c r="A106" t="s">
        <v>97</v>
      </c>
      <c r="B106">
        <v>8</v>
      </c>
      <c r="D106">
        <f t="shared" si="6"/>
        <v>8</v>
      </c>
      <c r="E106" s="1">
        <f t="shared" si="9"/>
        <v>2.0881731095507818E-4</v>
      </c>
      <c r="F106" s="1">
        <f t="shared" si="8"/>
        <v>0.9990342199368325</v>
      </c>
      <c r="O106" s="57"/>
    </row>
    <row r="107" spans="1:15">
      <c r="A107" t="s">
        <v>98</v>
      </c>
      <c r="B107">
        <v>5</v>
      </c>
      <c r="D107">
        <f t="shared" si="6"/>
        <v>5</v>
      </c>
      <c r="E107" s="1">
        <f t="shared" si="9"/>
        <v>1.3051081934692385E-4</v>
      </c>
      <c r="F107" s="1">
        <f t="shared" si="8"/>
        <v>0.9991647307561794</v>
      </c>
      <c r="O107" s="57"/>
    </row>
    <row r="108" spans="1:15">
      <c r="A108" t="s">
        <v>99</v>
      </c>
      <c r="B108">
        <v>5</v>
      </c>
      <c r="D108">
        <f t="shared" si="6"/>
        <v>5</v>
      </c>
      <c r="E108" s="1">
        <f t="shared" si="9"/>
        <v>1.3051081934692385E-4</v>
      </c>
      <c r="F108" s="1">
        <f t="shared" si="8"/>
        <v>0.99929524157552629</v>
      </c>
      <c r="O108" s="57"/>
    </row>
    <row r="109" spans="1:15">
      <c r="A109" t="s">
        <v>100</v>
      </c>
      <c r="B109">
        <v>4</v>
      </c>
      <c r="D109">
        <f t="shared" si="6"/>
        <v>4</v>
      </c>
      <c r="E109" s="1">
        <f t="shared" si="9"/>
        <v>1.0440865547753909E-4</v>
      </c>
      <c r="F109" s="1">
        <f t="shared" si="8"/>
        <v>0.99939965023100386</v>
      </c>
      <c r="O109" s="57"/>
    </row>
    <row r="110" spans="1:15">
      <c r="A110" t="s">
        <v>101</v>
      </c>
      <c r="B110">
        <v>4</v>
      </c>
      <c r="D110">
        <f t="shared" si="6"/>
        <v>4</v>
      </c>
      <c r="E110" s="1">
        <f t="shared" si="9"/>
        <v>1.0440865547753909E-4</v>
      </c>
      <c r="F110" s="1">
        <f t="shared" si="8"/>
        <v>0.99950405888648142</v>
      </c>
      <c r="O110" s="57"/>
    </row>
    <row r="111" spans="1:15">
      <c r="A111" t="s">
        <v>102</v>
      </c>
      <c r="B111">
        <v>3</v>
      </c>
      <c r="D111">
        <f t="shared" si="6"/>
        <v>3</v>
      </c>
      <c r="E111" s="1">
        <f t="shared" si="9"/>
        <v>7.830649160815431E-5</v>
      </c>
      <c r="F111" s="1">
        <f t="shared" si="8"/>
        <v>0.99958236537808953</v>
      </c>
      <c r="O111" s="57"/>
    </row>
    <row r="112" spans="1:15">
      <c r="A112" t="s">
        <v>103</v>
      </c>
      <c r="C112">
        <v>2</v>
      </c>
      <c r="D112">
        <f t="shared" si="6"/>
        <v>2</v>
      </c>
      <c r="E112" s="1">
        <f t="shared" si="9"/>
        <v>5.2204327738769544E-5</v>
      </c>
      <c r="F112" s="1">
        <f t="shared" si="8"/>
        <v>0.99963456970582831</v>
      </c>
      <c r="O112" s="57"/>
    </row>
    <row r="113" spans="1:15">
      <c r="A113" t="s">
        <v>104</v>
      </c>
      <c r="B113">
        <v>2</v>
      </c>
      <c r="D113">
        <f t="shared" si="6"/>
        <v>2</v>
      </c>
      <c r="E113" s="1">
        <f t="shared" si="9"/>
        <v>5.2204327738769544E-5</v>
      </c>
      <c r="F113" s="1">
        <f t="shared" si="8"/>
        <v>0.99968677403356709</v>
      </c>
      <c r="O113" s="57"/>
    </row>
    <row r="114" spans="1:15">
      <c r="A114" t="s">
        <v>105</v>
      </c>
      <c r="B114">
        <v>2</v>
      </c>
      <c r="D114">
        <f t="shared" si="6"/>
        <v>2</v>
      </c>
      <c r="E114" s="1">
        <f t="shared" si="9"/>
        <v>5.2204327738769544E-5</v>
      </c>
      <c r="F114" s="1">
        <f t="shared" si="8"/>
        <v>0.99973897836130587</v>
      </c>
      <c r="O114" s="57"/>
    </row>
    <row r="115" spans="1:15">
      <c r="A115" t="s">
        <v>106</v>
      </c>
      <c r="B115">
        <v>2</v>
      </c>
      <c r="D115">
        <f t="shared" si="6"/>
        <v>2</v>
      </c>
      <c r="E115" s="1">
        <f t="shared" si="9"/>
        <v>5.2204327738769544E-5</v>
      </c>
      <c r="F115" s="1">
        <f t="shared" si="8"/>
        <v>0.99979118268904466</v>
      </c>
      <c r="O115" s="57"/>
    </row>
    <row r="116" spans="1:15">
      <c r="A116" t="s">
        <v>107</v>
      </c>
      <c r="B116">
        <v>2</v>
      </c>
      <c r="D116">
        <f t="shared" si="6"/>
        <v>2</v>
      </c>
      <c r="E116" s="1">
        <f t="shared" si="9"/>
        <v>5.2204327738769544E-5</v>
      </c>
      <c r="F116" s="1">
        <f t="shared" si="8"/>
        <v>0.99984338701678344</v>
      </c>
      <c r="O116" s="57"/>
    </row>
    <row r="117" spans="1:15">
      <c r="A117" t="s">
        <v>108</v>
      </c>
      <c r="B117">
        <v>2</v>
      </c>
      <c r="D117">
        <f t="shared" si="6"/>
        <v>2</v>
      </c>
      <c r="E117" s="1">
        <f t="shared" si="9"/>
        <v>5.2204327738769544E-5</v>
      </c>
      <c r="F117" s="1">
        <f t="shared" si="8"/>
        <v>0.99989559134452222</v>
      </c>
      <c r="O117" s="57"/>
    </row>
    <row r="118" spans="1:15">
      <c r="A118" t="s">
        <v>109</v>
      </c>
      <c r="B118">
        <v>2</v>
      </c>
      <c r="D118">
        <f t="shared" si="6"/>
        <v>2</v>
      </c>
      <c r="E118" s="1">
        <f t="shared" si="9"/>
        <v>5.2204327738769544E-5</v>
      </c>
      <c r="F118" s="1">
        <f t="shared" si="8"/>
        <v>0.999947795672261</v>
      </c>
      <c r="O118" s="57"/>
    </row>
    <row r="119" spans="1:15">
      <c r="A119" t="s">
        <v>110</v>
      </c>
      <c r="B119">
        <v>1</v>
      </c>
      <c r="D119">
        <f t="shared" si="6"/>
        <v>1</v>
      </c>
      <c r="E119" s="1">
        <f t="shared" si="9"/>
        <v>2.6102163869384772E-5</v>
      </c>
      <c r="F119" s="1">
        <f t="shared" si="8"/>
        <v>0.99997389783613033</v>
      </c>
      <c r="O119" s="57"/>
    </row>
    <row r="120" spans="1:15">
      <c r="A120" t="s">
        <v>111</v>
      </c>
      <c r="B120">
        <v>1</v>
      </c>
      <c r="D120">
        <f t="shared" si="6"/>
        <v>1</v>
      </c>
      <c r="E120" s="1">
        <f t="shared" si="9"/>
        <v>2.6102163869384772E-5</v>
      </c>
      <c r="F120" s="1">
        <f t="shared" si="8"/>
        <v>0.99999999999999967</v>
      </c>
      <c r="O120" s="57"/>
    </row>
    <row r="121" spans="1:15">
      <c r="O121" s="57"/>
    </row>
    <row r="122" spans="1:15">
      <c r="O122" s="57"/>
    </row>
    <row r="123" spans="1:15">
      <c r="O123" s="57"/>
    </row>
    <row r="124" spans="1:15">
      <c r="O124" s="57"/>
    </row>
    <row r="125" spans="1:15">
      <c r="O125" s="57"/>
    </row>
    <row r="126" spans="1:15">
      <c r="O126" s="57"/>
    </row>
    <row r="127" spans="1:15">
      <c r="O127" s="57"/>
    </row>
    <row r="128" spans="1:15">
      <c r="O128" s="57"/>
    </row>
    <row r="129" spans="15:15">
      <c r="O129" s="57"/>
    </row>
  </sheetData>
  <mergeCells count="279">
    <mergeCell ref="P45:Q45"/>
    <mergeCell ref="P46:Q46"/>
    <mergeCell ref="P47:Q47"/>
    <mergeCell ref="R4:S4"/>
    <mergeCell ref="R5:S5"/>
    <mergeCell ref="R6:S6"/>
    <mergeCell ref="I46:J46"/>
    <mergeCell ref="I47:J47"/>
    <mergeCell ref="K46:L46"/>
    <mergeCell ref="K47:L47"/>
    <mergeCell ref="M46:N46"/>
    <mergeCell ref="M47:N47"/>
    <mergeCell ref="K45:L45"/>
    <mergeCell ref="I45:J45"/>
    <mergeCell ref="M45:N45"/>
    <mergeCell ref="R23:S23"/>
    <mergeCell ref="P21:Q21"/>
    <mergeCell ref="P22:Q22"/>
    <mergeCell ref="M39:N39"/>
    <mergeCell ref="M40:N40"/>
    <mergeCell ref="M41:N41"/>
    <mergeCell ref="M42:N42"/>
    <mergeCell ref="M43:N43"/>
    <mergeCell ref="M44:N44"/>
    <mergeCell ref="R46:S46"/>
    <mergeCell ref="R47:S47"/>
    <mergeCell ref="R42:S42"/>
    <mergeCell ref="R43:S43"/>
    <mergeCell ref="R44:S44"/>
    <mergeCell ref="R45:S45"/>
    <mergeCell ref="R14:S14"/>
    <mergeCell ref="R18:S18"/>
    <mergeCell ref="R19:S19"/>
    <mergeCell ref="R20:S20"/>
    <mergeCell ref="R21:S21"/>
    <mergeCell ref="R22:S22"/>
    <mergeCell ref="T47:U47"/>
    <mergeCell ref="T44:U44"/>
    <mergeCell ref="T45:U45"/>
    <mergeCell ref="T46:U46"/>
    <mergeCell ref="T41:U41"/>
    <mergeCell ref="T42:U42"/>
    <mergeCell ref="T43:U43"/>
    <mergeCell ref="T38:U38"/>
    <mergeCell ref="M34:N34"/>
    <mergeCell ref="M38:N38"/>
    <mergeCell ref="P44:Q44"/>
    <mergeCell ref="R36:S36"/>
    <mergeCell ref="R37:S37"/>
    <mergeCell ref="R38:S38"/>
    <mergeCell ref="M35:N35"/>
    <mergeCell ref="M36:N36"/>
    <mergeCell ref="M37:N37"/>
    <mergeCell ref="P35:Q35"/>
    <mergeCell ref="P36:Q36"/>
    <mergeCell ref="P37:Q37"/>
    <mergeCell ref="P38:Q38"/>
    <mergeCell ref="P39:Q39"/>
    <mergeCell ref="P40:Q40"/>
    <mergeCell ref="P41:Q41"/>
    <mergeCell ref="M29:N29"/>
    <mergeCell ref="M30:N30"/>
    <mergeCell ref="M31:N31"/>
    <mergeCell ref="M32:N32"/>
    <mergeCell ref="T11:U11"/>
    <mergeCell ref="T12:U12"/>
    <mergeCell ref="T13:U13"/>
    <mergeCell ref="P29:Q29"/>
    <mergeCell ref="P30:Q30"/>
    <mergeCell ref="P31:Q31"/>
    <mergeCell ref="P32:Q32"/>
    <mergeCell ref="P11:Q11"/>
    <mergeCell ref="P12:Q12"/>
    <mergeCell ref="T1:U2"/>
    <mergeCell ref="T3:U3"/>
    <mergeCell ref="T4:U4"/>
    <mergeCell ref="T5:U5"/>
    <mergeCell ref="P34:Q34"/>
    <mergeCell ref="P20:Q20"/>
    <mergeCell ref="P23:Q23"/>
    <mergeCell ref="P24:Q24"/>
    <mergeCell ref="M33:N33"/>
    <mergeCell ref="M10:N10"/>
    <mergeCell ref="M11:N11"/>
    <mergeCell ref="M12:N12"/>
    <mergeCell ref="M25:N25"/>
    <mergeCell ref="M26:N26"/>
    <mergeCell ref="M15:N15"/>
    <mergeCell ref="M16:N16"/>
    <mergeCell ref="M17:N17"/>
    <mergeCell ref="M18:N18"/>
    <mergeCell ref="M19:N19"/>
    <mergeCell ref="M20:N20"/>
    <mergeCell ref="P25:Q25"/>
    <mergeCell ref="P26:Q26"/>
    <mergeCell ref="P27:Q27"/>
    <mergeCell ref="P28:Q28"/>
    <mergeCell ref="P33:Q33"/>
    <mergeCell ref="K13:L13"/>
    <mergeCell ref="K14:L14"/>
    <mergeCell ref="K15:L15"/>
    <mergeCell ref="K16:L16"/>
    <mergeCell ref="K17:L17"/>
    <mergeCell ref="M21:N21"/>
    <mergeCell ref="M22:N22"/>
    <mergeCell ref="M23:N23"/>
    <mergeCell ref="M24:N24"/>
    <mergeCell ref="K18:L18"/>
    <mergeCell ref="K19:L19"/>
    <mergeCell ref="K20:L20"/>
    <mergeCell ref="M13:N13"/>
    <mergeCell ref="M14:N14"/>
    <mergeCell ref="P13:Q13"/>
    <mergeCell ref="P14:Q14"/>
    <mergeCell ref="P15:Q15"/>
    <mergeCell ref="P16:Q16"/>
    <mergeCell ref="P17:Q17"/>
    <mergeCell ref="P18:Q18"/>
    <mergeCell ref="P19:Q19"/>
    <mergeCell ref="M27:N27"/>
    <mergeCell ref="M28:N28"/>
    <mergeCell ref="K42:L42"/>
    <mergeCell ref="K43:L43"/>
    <mergeCell ref="K44:L44"/>
    <mergeCell ref="K39:L39"/>
    <mergeCell ref="K40:L40"/>
    <mergeCell ref="K41:L41"/>
    <mergeCell ref="K21:L21"/>
    <mergeCell ref="K22:L22"/>
    <mergeCell ref="K23:L23"/>
    <mergeCell ref="K36:L36"/>
    <mergeCell ref="K37:L37"/>
    <mergeCell ref="K38:L38"/>
    <mergeCell ref="K30:L30"/>
    <mergeCell ref="K31:L31"/>
    <mergeCell ref="K32:L32"/>
    <mergeCell ref="K33:L33"/>
    <mergeCell ref="K34:L34"/>
    <mergeCell ref="K35:L35"/>
    <mergeCell ref="K24:L24"/>
    <mergeCell ref="K25:L25"/>
    <mergeCell ref="K26:L26"/>
    <mergeCell ref="K27:L27"/>
    <mergeCell ref="K28:L28"/>
    <mergeCell ref="K29:L29"/>
    <mergeCell ref="K12:L12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A1:A2"/>
    <mergeCell ref="I1:J2"/>
    <mergeCell ref="K1:L2"/>
    <mergeCell ref="M1:N2"/>
    <mergeCell ref="I3:J3"/>
    <mergeCell ref="K3:L3"/>
    <mergeCell ref="O1:O2"/>
    <mergeCell ref="I13:J13"/>
    <mergeCell ref="I14:J14"/>
    <mergeCell ref="K4:L4"/>
    <mergeCell ref="K5:L5"/>
    <mergeCell ref="K6:L6"/>
    <mergeCell ref="K7:L7"/>
    <mergeCell ref="K8:L8"/>
    <mergeCell ref="K9:L9"/>
    <mergeCell ref="K10:L10"/>
    <mergeCell ref="K11:L11"/>
    <mergeCell ref="M3:N3"/>
    <mergeCell ref="M4:N4"/>
    <mergeCell ref="M5:N5"/>
    <mergeCell ref="M6:N6"/>
    <mergeCell ref="M7:N7"/>
    <mergeCell ref="M8:N8"/>
    <mergeCell ref="M9:N9"/>
    <mergeCell ref="F1:F2"/>
    <mergeCell ref="G1:H2"/>
    <mergeCell ref="G3:H3"/>
    <mergeCell ref="B1:B2"/>
    <mergeCell ref="I4:J4"/>
    <mergeCell ref="I5:J5"/>
    <mergeCell ref="I6:J6"/>
    <mergeCell ref="I7:J7"/>
    <mergeCell ref="I8:J8"/>
    <mergeCell ref="I15:J15"/>
    <mergeCell ref="I16:J16"/>
    <mergeCell ref="I17:J17"/>
    <mergeCell ref="I18:J18"/>
    <mergeCell ref="I19:J19"/>
    <mergeCell ref="I20:J20"/>
    <mergeCell ref="I9:J9"/>
    <mergeCell ref="I10:J10"/>
    <mergeCell ref="I11:J11"/>
    <mergeCell ref="I12:J12"/>
    <mergeCell ref="P1:Q2"/>
    <mergeCell ref="P3:Q3"/>
    <mergeCell ref="P4:Q4"/>
    <mergeCell ref="P5:Q5"/>
    <mergeCell ref="P6:Q6"/>
    <mergeCell ref="P7:Q7"/>
    <mergeCell ref="P8:Q8"/>
    <mergeCell ref="P9:Q9"/>
    <mergeCell ref="P10:Q10"/>
    <mergeCell ref="P42:Q42"/>
    <mergeCell ref="P43:Q43"/>
    <mergeCell ref="T6:U6"/>
    <mergeCell ref="T7:U7"/>
    <mergeCell ref="T8:U8"/>
    <mergeCell ref="T9:U9"/>
    <mergeCell ref="T10:U10"/>
    <mergeCell ref="T20:U20"/>
    <mergeCell ref="T21:U21"/>
    <mergeCell ref="T22:U22"/>
    <mergeCell ref="T17:U17"/>
    <mergeCell ref="T18:U18"/>
    <mergeCell ref="T19:U19"/>
    <mergeCell ref="T14:U14"/>
    <mergeCell ref="T15:U15"/>
    <mergeCell ref="T16:U16"/>
    <mergeCell ref="T39:U39"/>
    <mergeCell ref="T40:U40"/>
    <mergeCell ref="T26:U26"/>
    <mergeCell ref="T27:U27"/>
    <mergeCell ref="T28:U28"/>
    <mergeCell ref="T23:U23"/>
    <mergeCell ref="T35:U35"/>
    <mergeCell ref="T36:U36"/>
    <mergeCell ref="T37:U37"/>
    <mergeCell ref="T32:U32"/>
    <mergeCell ref="T33:U33"/>
    <mergeCell ref="T34:U34"/>
    <mergeCell ref="T29:U29"/>
    <mergeCell ref="T30:U30"/>
    <mergeCell ref="T31:U31"/>
    <mergeCell ref="T24:U24"/>
    <mergeCell ref="T25:U25"/>
    <mergeCell ref="R1:S2"/>
    <mergeCell ref="R41:S41"/>
    <mergeCell ref="R40:S40"/>
    <mergeCell ref="R29:S29"/>
    <mergeCell ref="R28:S28"/>
    <mergeCell ref="R27:S27"/>
    <mergeCell ref="R26:S26"/>
    <mergeCell ref="R25:S25"/>
    <mergeCell ref="R24:S24"/>
    <mergeCell ref="R3:S3"/>
    <mergeCell ref="R7:S7"/>
    <mergeCell ref="R8:S8"/>
    <mergeCell ref="R9:S9"/>
    <mergeCell ref="R10:S10"/>
    <mergeCell ref="R11:S11"/>
    <mergeCell ref="R39:S39"/>
    <mergeCell ref="R30:S30"/>
    <mergeCell ref="R31:S31"/>
    <mergeCell ref="R32:S32"/>
    <mergeCell ref="R33:S33"/>
    <mergeCell ref="R34:S34"/>
    <mergeCell ref="R35:S35"/>
    <mergeCell ref="R12:S12"/>
    <mergeCell ref="R13:S13"/>
  </mergeCells>
  <pageMargins left="0.7" right="0.7" top="0.78740157499999996" bottom="0.78740157499999996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3"/>
  <sheetViews>
    <sheetView zoomScale="80" zoomScaleNormal="80" workbookViewId="0">
      <selection sqref="A1:A2"/>
    </sheetView>
  </sheetViews>
  <sheetFormatPr baseColWidth="10" defaultRowHeight="15" outlineLevelCol="1"/>
  <cols>
    <col min="1" max="1" width="40.28515625" customWidth="1"/>
    <col min="2" max="2" width="0" hidden="1" customWidth="1"/>
    <col min="3" max="3" width="8" hidden="1" customWidth="1" outlineLevel="1"/>
    <col min="4" max="4" width="18.5703125" hidden="1" customWidth="1" outlineLevel="1"/>
    <col min="5" max="5" width="18.42578125" hidden="1" customWidth="1" outlineLevel="1"/>
    <col min="6" max="6" width="37.7109375" hidden="1" customWidth="1" collapsed="1"/>
    <col min="7" max="7" width="9.85546875" hidden="1" customWidth="1" outlineLevel="1"/>
    <col min="8" max="8" width="11.42578125" hidden="1" customWidth="1" collapsed="1"/>
    <col min="9" max="9" width="4.28515625" hidden="1" customWidth="1" outlineLevel="1"/>
    <col min="10" max="16" width="11.42578125" hidden="1" customWidth="1" outlineLevel="1"/>
    <col min="17" max="17" width="11.42578125" style="52" hidden="1" customWidth="1" outlineLevel="1"/>
    <col min="18" max="18" width="11.42578125" hidden="1" customWidth="1" outlineLevel="1"/>
    <col min="19" max="19" width="11.42578125" style="7" collapsed="1"/>
    <col min="20" max="20" width="13.42578125" style="5" bestFit="1" customWidth="1"/>
    <col min="21" max="21" width="12.85546875" hidden="1" customWidth="1"/>
    <col min="22" max="22" width="11.42578125" style="53"/>
    <col min="23" max="23" width="12.140625" style="40" customWidth="1"/>
    <col min="24" max="24" width="12.5703125" customWidth="1"/>
    <col min="25" max="25" width="23" customWidth="1"/>
    <col min="26" max="26" width="7.7109375" customWidth="1"/>
    <col min="27" max="27" width="19.140625" customWidth="1"/>
    <col min="28" max="28" width="25" customWidth="1"/>
    <col min="29" max="29" width="32.28515625" customWidth="1"/>
    <col min="30" max="30" width="33.42578125" customWidth="1"/>
    <col min="31" max="31" width="28.7109375" customWidth="1"/>
    <col min="32" max="32" width="14" customWidth="1"/>
    <col min="33" max="33" width="12.7109375" customWidth="1"/>
  </cols>
  <sheetData>
    <row r="1" spans="1:31">
      <c r="A1" s="101" t="s">
        <v>177</v>
      </c>
      <c r="B1" s="101" t="s">
        <v>0</v>
      </c>
      <c r="C1" s="4" t="s">
        <v>1</v>
      </c>
      <c r="D1" s="4" t="s">
        <v>2</v>
      </c>
      <c r="E1" s="4" t="s">
        <v>3</v>
      </c>
      <c r="F1" s="100" t="s">
        <v>4</v>
      </c>
      <c r="G1" s="102" t="s">
        <v>5</v>
      </c>
      <c r="H1" s="103"/>
      <c r="I1" s="92" t="s">
        <v>113</v>
      </c>
      <c r="J1" s="93"/>
      <c r="K1" s="92" t="s">
        <v>114</v>
      </c>
      <c r="L1" s="93"/>
      <c r="M1" s="92" t="s">
        <v>115</v>
      </c>
      <c r="N1" s="93"/>
      <c r="O1" s="92" t="s">
        <v>163</v>
      </c>
      <c r="P1" s="93"/>
      <c r="Q1" s="92" t="s">
        <v>139</v>
      </c>
      <c r="R1" s="93"/>
      <c r="S1" s="92" t="s">
        <v>184</v>
      </c>
      <c r="T1" s="93"/>
      <c r="U1" s="93" t="s">
        <v>138</v>
      </c>
      <c r="V1" s="110" t="s">
        <v>141</v>
      </c>
      <c r="W1" s="110" t="s">
        <v>185</v>
      </c>
      <c r="X1" s="110" t="s">
        <v>186</v>
      </c>
    </row>
    <row r="2" spans="1:31">
      <c r="A2" s="101"/>
      <c r="B2" s="101"/>
      <c r="C2" s="4"/>
      <c r="D2" s="4"/>
      <c r="E2" s="4"/>
      <c r="F2" s="101"/>
      <c r="G2" s="103"/>
      <c r="H2" s="103"/>
      <c r="I2" s="92"/>
      <c r="J2" s="93"/>
      <c r="K2" s="92"/>
      <c r="L2" s="93"/>
      <c r="M2" s="92"/>
      <c r="N2" s="93"/>
      <c r="O2" s="92"/>
      <c r="P2" s="93"/>
      <c r="Q2" s="92"/>
      <c r="R2" s="93"/>
      <c r="S2" s="92"/>
      <c r="T2" s="93"/>
      <c r="U2" s="93"/>
      <c r="V2" s="110"/>
      <c r="W2" s="110"/>
      <c r="X2" s="110"/>
      <c r="AB2" s="34" t="s">
        <v>190</v>
      </c>
      <c r="AC2" s="44" t="s">
        <v>191</v>
      </c>
      <c r="AD2" s="43" t="s">
        <v>188</v>
      </c>
      <c r="AE2" s="45" t="s">
        <v>189</v>
      </c>
    </row>
    <row r="3" spans="1:31">
      <c r="A3" s="9" t="s">
        <v>6</v>
      </c>
      <c r="B3">
        <v>4804</v>
      </c>
      <c r="C3">
        <v>23</v>
      </c>
      <c r="D3">
        <f t="shared" ref="D3:D69" si="0">B3+C3</f>
        <v>4827</v>
      </c>
      <c r="E3" s="1">
        <f>D3/$G$3</f>
        <v>0.13497567250153794</v>
      </c>
      <c r="F3" s="1">
        <f>E3</f>
        <v>0.13497567250153794</v>
      </c>
      <c r="G3" s="114">
        <f>SUM(D3:D123)</f>
        <v>35762</v>
      </c>
      <c r="H3" s="114"/>
      <c r="I3" s="96">
        <v>78220</v>
      </c>
      <c r="J3" s="97"/>
      <c r="K3" s="96">
        <v>41480</v>
      </c>
      <c r="L3" s="97"/>
      <c r="M3" s="96">
        <v>14690</v>
      </c>
      <c r="N3" s="97"/>
      <c r="O3" s="96">
        <f>K3/I3</f>
        <v>0.53029915622602919</v>
      </c>
      <c r="P3" s="109"/>
      <c r="Q3" s="114">
        <f t="shared" ref="Q3:Q25" si="1">M3/I3</f>
        <v>0.18780363078496548</v>
      </c>
      <c r="R3" s="97"/>
      <c r="S3" s="86">
        <f>1/Q3</f>
        <v>5.3247106875425461</v>
      </c>
      <c r="T3" s="112"/>
      <c r="U3" t="s">
        <v>118</v>
      </c>
      <c r="V3" s="53" t="s">
        <v>142</v>
      </c>
      <c r="W3" s="59">
        <v>1997</v>
      </c>
      <c r="X3" s="25" t="s">
        <v>168</v>
      </c>
      <c r="AB3" s="5" t="s">
        <v>146</v>
      </c>
      <c r="AC3" s="40" t="s">
        <v>6</v>
      </c>
      <c r="AD3" s="40" t="s">
        <v>6</v>
      </c>
      <c r="AE3" t="s">
        <v>150</v>
      </c>
    </row>
    <row r="4" spans="1:31">
      <c r="A4" s="9" t="s">
        <v>154</v>
      </c>
      <c r="B4">
        <v>4135</v>
      </c>
      <c r="C4">
        <v>33</v>
      </c>
      <c r="D4">
        <f t="shared" si="0"/>
        <v>4168</v>
      </c>
      <c r="E4" s="1">
        <f t="shared" ref="E4:E70" si="2">D4/$G$3</f>
        <v>0.11654829148257928</v>
      </c>
      <c r="F4" s="1">
        <f>E4+E3</f>
        <v>0.25152396398411725</v>
      </c>
      <c r="I4" s="96">
        <v>73500</v>
      </c>
      <c r="J4" s="97"/>
      <c r="K4" s="96">
        <v>42100</v>
      </c>
      <c r="L4" s="97"/>
      <c r="M4" s="96">
        <v>18633</v>
      </c>
      <c r="N4" s="97"/>
      <c r="O4" s="96">
        <f t="shared" ref="O4:O44" si="3">K4/I4</f>
        <v>0.57278911564625845</v>
      </c>
      <c r="P4" s="109"/>
      <c r="Q4" s="114">
        <f t="shared" si="1"/>
        <v>0.25351020408163266</v>
      </c>
      <c r="R4" s="97"/>
      <c r="S4" s="86">
        <f t="shared" ref="S4:S44" si="4">1/Q4</f>
        <v>3.9446143938174205</v>
      </c>
      <c r="T4" s="112"/>
      <c r="U4" t="s">
        <v>116</v>
      </c>
      <c r="V4" s="53" t="s">
        <v>142</v>
      </c>
      <c r="W4" s="60">
        <v>1988</v>
      </c>
      <c r="X4" s="21" t="s">
        <v>168</v>
      </c>
      <c r="AB4" s="5" t="s">
        <v>13</v>
      </c>
      <c r="AC4" s="40" t="s">
        <v>154</v>
      </c>
      <c r="AD4" s="40" t="s">
        <v>154</v>
      </c>
      <c r="AE4" t="s">
        <v>151</v>
      </c>
    </row>
    <row r="5" spans="1:31">
      <c r="A5" s="9" t="s">
        <v>7</v>
      </c>
      <c r="B5">
        <v>658</v>
      </c>
      <c r="C5">
        <v>2291</v>
      </c>
      <c r="D5">
        <f t="shared" si="0"/>
        <v>2949</v>
      </c>
      <c r="E5" s="1">
        <f t="shared" si="2"/>
        <v>8.2461830993792298E-2</v>
      </c>
      <c r="F5" s="1">
        <f>E5+F4</f>
        <v>0.33398579497790953</v>
      </c>
      <c r="I5" s="96">
        <v>79000</v>
      </c>
      <c r="J5" s="97"/>
      <c r="K5" s="96">
        <v>44300</v>
      </c>
      <c r="L5" s="97"/>
      <c r="M5" s="96">
        <v>20000</v>
      </c>
      <c r="N5" s="97"/>
      <c r="O5" s="96">
        <f t="shared" si="3"/>
        <v>0.56075949367088607</v>
      </c>
      <c r="P5" s="109"/>
      <c r="Q5" s="114">
        <f t="shared" si="1"/>
        <v>0.25316455696202533</v>
      </c>
      <c r="R5" s="97"/>
      <c r="S5" s="86">
        <f t="shared" si="4"/>
        <v>3.9499999999999997</v>
      </c>
      <c r="T5" s="112"/>
      <c r="U5" t="s">
        <v>132</v>
      </c>
      <c r="V5" s="53" t="s">
        <v>142</v>
      </c>
      <c r="W5" s="59">
        <v>2014</v>
      </c>
      <c r="X5" t="s">
        <v>168</v>
      </c>
      <c r="AB5" s="5" t="s">
        <v>14</v>
      </c>
      <c r="AC5" s="40" t="s">
        <v>7</v>
      </c>
      <c r="AD5" s="40" t="s">
        <v>7</v>
      </c>
    </row>
    <row r="6" spans="1:31">
      <c r="A6" s="9" t="s">
        <v>8</v>
      </c>
      <c r="B6">
        <v>160</v>
      </c>
      <c r="C6">
        <v>1827</v>
      </c>
      <c r="D6">
        <f t="shared" si="0"/>
        <v>1987</v>
      </c>
      <c r="E6" s="1">
        <f t="shared" si="2"/>
        <v>5.5561769475980093E-2</v>
      </c>
      <c r="F6" s="1">
        <f t="shared" ref="F6:F72" si="5">E6+F5</f>
        <v>0.38954756445388961</v>
      </c>
      <c r="I6" s="96">
        <v>97000</v>
      </c>
      <c r="J6" s="97"/>
      <c r="K6" s="96">
        <v>50100</v>
      </c>
      <c r="L6" s="97"/>
      <c r="M6" s="96">
        <v>25500</v>
      </c>
      <c r="N6" s="97"/>
      <c r="O6" s="96">
        <f t="shared" si="3"/>
        <v>0.51649484536082479</v>
      </c>
      <c r="P6" s="109"/>
      <c r="Q6" s="114">
        <f t="shared" si="1"/>
        <v>0.26288659793814434</v>
      </c>
      <c r="R6" s="97"/>
      <c r="S6" s="86">
        <f t="shared" si="4"/>
        <v>3.8039215686274508</v>
      </c>
      <c r="T6" s="112"/>
      <c r="U6" t="s">
        <v>132</v>
      </c>
      <c r="V6" s="53" t="s">
        <v>142</v>
      </c>
      <c r="W6" s="59">
        <v>2016</v>
      </c>
      <c r="X6" t="s">
        <v>168</v>
      </c>
      <c r="AB6" s="5" t="s">
        <v>15</v>
      </c>
      <c r="AC6" s="40" t="s">
        <v>8</v>
      </c>
      <c r="AD6" s="40" t="s">
        <v>8</v>
      </c>
    </row>
    <row r="7" spans="1:31">
      <c r="A7" s="9" t="s">
        <v>155</v>
      </c>
      <c r="B7">
        <v>1650</v>
      </c>
      <c r="C7">
        <v>61</v>
      </c>
      <c r="D7">
        <f t="shared" si="0"/>
        <v>1711</v>
      </c>
      <c r="E7" s="1">
        <f t="shared" si="2"/>
        <v>4.7844080308707564E-2</v>
      </c>
      <c r="F7" s="1">
        <f t="shared" si="5"/>
        <v>0.43739164476259718</v>
      </c>
      <c r="I7" s="96">
        <v>89000</v>
      </c>
      <c r="J7" s="97"/>
      <c r="K7" s="96">
        <v>48000</v>
      </c>
      <c r="L7" s="97"/>
      <c r="M7" s="96">
        <v>22780</v>
      </c>
      <c r="N7" s="97"/>
      <c r="O7" s="96">
        <f t="shared" si="3"/>
        <v>0.5393258426966292</v>
      </c>
      <c r="P7" s="109"/>
      <c r="Q7" s="114">
        <f t="shared" si="1"/>
        <v>0.25595505617977526</v>
      </c>
      <c r="R7" s="97"/>
      <c r="S7" s="86">
        <f t="shared" si="4"/>
        <v>3.9069359086918354</v>
      </c>
      <c r="T7" s="112"/>
      <c r="U7" t="s">
        <v>118</v>
      </c>
      <c r="V7" s="53" t="s">
        <v>142</v>
      </c>
      <c r="W7" s="40">
        <v>1996</v>
      </c>
      <c r="X7" t="s">
        <v>168</v>
      </c>
      <c r="AB7" s="5" t="s">
        <v>16</v>
      </c>
      <c r="AC7" s="40" t="s">
        <v>155</v>
      </c>
      <c r="AD7" s="40" t="s">
        <v>155</v>
      </c>
    </row>
    <row r="8" spans="1:31">
      <c r="A8" s="9" t="s">
        <v>156</v>
      </c>
      <c r="B8">
        <v>1249</v>
      </c>
      <c r="C8">
        <v>3</v>
      </c>
      <c r="D8">
        <f t="shared" ref="D8:D21" si="6">B8+C8</f>
        <v>1252</v>
      </c>
      <c r="E8" s="1">
        <f t="shared" ref="E8:E21" si="7">D8/$G$3</f>
        <v>3.5009227671830435E-2</v>
      </c>
      <c r="F8" s="1" t="e">
        <f>E8+#REF!</f>
        <v>#REF!</v>
      </c>
      <c r="I8" s="96">
        <v>64000</v>
      </c>
      <c r="J8" s="97"/>
      <c r="K8" s="96">
        <v>39200</v>
      </c>
      <c r="L8" s="97"/>
      <c r="M8" s="96">
        <v>17390</v>
      </c>
      <c r="N8" s="97"/>
      <c r="O8" s="96">
        <f t="shared" si="3"/>
        <v>0.61250000000000004</v>
      </c>
      <c r="P8" s="109"/>
      <c r="Q8" s="114">
        <f t="shared" si="1"/>
        <v>0.27171875000000001</v>
      </c>
      <c r="R8" s="97"/>
      <c r="S8" s="86">
        <f t="shared" ref="S8:S21" si="8">1/Q8</f>
        <v>3.6802760207015526</v>
      </c>
      <c r="T8" s="112"/>
      <c r="U8" t="s">
        <v>118</v>
      </c>
      <c r="V8" s="53" t="s">
        <v>142</v>
      </c>
      <c r="W8" s="40">
        <v>1995</v>
      </c>
      <c r="X8" t="s">
        <v>168</v>
      </c>
      <c r="AB8" s="5" t="s">
        <v>18</v>
      </c>
      <c r="AC8" s="40" t="s">
        <v>156</v>
      </c>
      <c r="AD8" s="40" t="s">
        <v>156</v>
      </c>
    </row>
    <row r="9" spans="1:31" s="13" customFormat="1">
      <c r="A9" s="9" t="s">
        <v>10</v>
      </c>
      <c r="B9" s="13">
        <v>1005</v>
      </c>
      <c r="D9" s="13">
        <f t="shared" si="6"/>
        <v>1005</v>
      </c>
      <c r="E9" s="14">
        <f t="shared" si="7"/>
        <v>2.8102455119959735E-2</v>
      </c>
      <c r="F9" s="14" t="e">
        <f t="shared" ref="F9:F21" si="9">E9+F8</f>
        <v>#REF!</v>
      </c>
      <c r="I9" s="98">
        <v>69400</v>
      </c>
      <c r="J9" s="99"/>
      <c r="K9" s="98">
        <v>37585</v>
      </c>
      <c r="L9" s="99"/>
      <c r="M9" s="98">
        <v>11610</v>
      </c>
      <c r="N9" s="99"/>
      <c r="O9" s="96">
        <f t="shared" si="3"/>
        <v>0.54157060518731992</v>
      </c>
      <c r="P9" s="109"/>
      <c r="Q9" s="98">
        <f t="shared" si="1"/>
        <v>0.16729106628242074</v>
      </c>
      <c r="R9" s="99"/>
      <c r="S9" s="90">
        <f t="shared" si="8"/>
        <v>5.9776055124892338</v>
      </c>
      <c r="T9" s="113"/>
      <c r="U9" s="13" t="s">
        <v>118</v>
      </c>
      <c r="V9" s="54" t="s">
        <v>142</v>
      </c>
      <c r="W9" s="41">
        <v>1997</v>
      </c>
      <c r="X9" t="s">
        <v>168</v>
      </c>
      <c r="AB9" s="5" t="s">
        <v>24</v>
      </c>
      <c r="AC9" s="41" t="s">
        <v>10</v>
      </c>
      <c r="AD9" s="41" t="s">
        <v>10</v>
      </c>
    </row>
    <row r="10" spans="1:31">
      <c r="A10" s="9" t="s">
        <v>157</v>
      </c>
      <c r="B10">
        <v>775</v>
      </c>
      <c r="C10">
        <v>171</v>
      </c>
      <c r="D10">
        <f t="shared" si="6"/>
        <v>946</v>
      </c>
      <c r="E10" s="1">
        <f t="shared" si="7"/>
        <v>2.6452659247245679E-2</v>
      </c>
      <c r="F10" s="1" t="e">
        <f t="shared" si="9"/>
        <v>#REF!</v>
      </c>
      <c r="I10" s="96">
        <v>22500</v>
      </c>
      <c r="J10" s="97"/>
      <c r="K10" s="96">
        <v>12950</v>
      </c>
      <c r="L10" s="97"/>
      <c r="M10" s="96">
        <v>7350</v>
      </c>
      <c r="N10" s="97"/>
      <c r="O10" s="96">
        <f t="shared" si="3"/>
        <v>0.5755555555555556</v>
      </c>
      <c r="P10" s="109"/>
      <c r="Q10" s="96">
        <f t="shared" si="1"/>
        <v>0.32666666666666666</v>
      </c>
      <c r="R10" s="97"/>
      <c r="S10" s="86">
        <f t="shared" si="8"/>
        <v>3.0612244897959182</v>
      </c>
      <c r="T10" s="112"/>
      <c r="U10" t="s">
        <v>116</v>
      </c>
      <c r="V10" s="53" t="s">
        <v>142</v>
      </c>
      <c r="W10" s="61">
        <v>1997</v>
      </c>
      <c r="X10" s="26" t="s">
        <v>169</v>
      </c>
      <c r="AB10" s="5" t="s">
        <v>26</v>
      </c>
      <c r="AC10" s="40" t="s">
        <v>157</v>
      </c>
      <c r="AD10" s="40" t="s">
        <v>157</v>
      </c>
    </row>
    <row r="11" spans="1:31">
      <c r="A11" s="9" t="s">
        <v>146</v>
      </c>
      <c r="B11">
        <v>829</v>
      </c>
      <c r="C11">
        <v>24</v>
      </c>
      <c r="D11">
        <f t="shared" si="6"/>
        <v>853</v>
      </c>
      <c r="E11" s="1">
        <f t="shared" si="7"/>
        <v>2.3852133549577763E-2</v>
      </c>
      <c r="F11" s="1" t="e">
        <f t="shared" si="9"/>
        <v>#REF!</v>
      </c>
      <c r="I11" s="96">
        <v>299370</v>
      </c>
      <c r="J11" s="97"/>
      <c r="K11" s="96">
        <v>155960</v>
      </c>
      <c r="L11" s="97"/>
      <c r="M11" s="96">
        <v>68570</v>
      </c>
      <c r="N11" s="97"/>
      <c r="O11" s="96">
        <f t="shared" si="3"/>
        <v>0.52096068410328356</v>
      </c>
      <c r="P11" s="109"/>
      <c r="Q11" s="96">
        <f t="shared" si="1"/>
        <v>0.2290476667668771</v>
      </c>
      <c r="R11" s="97"/>
      <c r="S11" s="86">
        <f t="shared" si="8"/>
        <v>4.3659034563220072</v>
      </c>
      <c r="T11" s="112"/>
      <c r="U11" t="s">
        <v>116</v>
      </c>
      <c r="V11" s="58" t="s">
        <v>143</v>
      </c>
      <c r="W11" s="41">
        <v>1997</v>
      </c>
      <c r="X11" t="s">
        <v>167</v>
      </c>
      <c r="AB11" s="38" t="s">
        <v>171</v>
      </c>
      <c r="AC11" s="40" t="s">
        <v>12</v>
      </c>
      <c r="AD11" s="40" t="s">
        <v>146</v>
      </c>
    </row>
    <row r="12" spans="1:31">
      <c r="A12" s="9" t="s">
        <v>12</v>
      </c>
      <c r="B12">
        <v>595</v>
      </c>
      <c r="C12">
        <v>179</v>
      </c>
      <c r="D12">
        <f t="shared" si="6"/>
        <v>774</v>
      </c>
      <c r="E12" s="1">
        <f t="shared" si="7"/>
        <v>2.1643084838655555E-2</v>
      </c>
      <c r="F12" s="1" t="e">
        <f t="shared" si="9"/>
        <v>#REF!</v>
      </c>
      <c r="I12" s="96">
        <v>37500</v>
      </c>
      <c r="J12" s="97"/>
      <c r="K12" s="96">
        <v>21810</v>
      </c>
      <c r="L12" s="97"/>
      <c r="M12" s="96">
        <v>9890</v>
      </c>
      <c r="N12" s="97"/>
      <c r="O12" s="96">
        <f t="shared" si="3"/>
        <v>0.58160000000000001</v>
      </c>
      <c r="P12" s="109"/>
      <c r="Q12" s="96">
        <f t="shared" si="1"/>
        <v>0.26373333333333332</v>
      </c>
      <c r="R12" s="97"/>
      <c r="S12" s="86">
        <f t="shared" si="8"/>
        <v>3.7917087967644085</v>
      </c>
      <c r="T12" s="112"/>
      <c r="U12" t="s">
        <v>116</v>
      </c>
      <c r="V12" s="53" t="s">
        <v>142</v>
      </c>
      <c r="W12" s="62">
        <v>2003</v>
      </c>
      <c r="X12" s="26" t="s">
        <v>166</v>
      </c>
      <c r="AB12" s="5" t="s">
        <v>147</v>
      </c>
      <c r="AC12" s="40" t="s">
        <v>17</v>
      </c>
      <c r="AD12" s="40" t="s">
        <v>12</v>
      </c>
    </row>
    <row r="13" spans="1:31">
      <c r="A13" s="9" t="s">
        <v>13</v>
      </c>
      <c r="B13">
        <v>451</v>
      </c>
      <c r="C13">
        <v>283</v>
      </c>
      <c r="D13">
        <f t="shared" si="6"/>
        <v>734</v>
      </c>
      <c r="E13" s="1">
        <f t="shared" si="7"/>
        <v>2.0524579162239247E-2</v>
      </c>
      <c r="F13" s="1" t="e">
        <f t="shared" si="9"/>
        <v>#REF!</v>
      </c>
      <c r="I13" s="96">
        <v>244940</v>
      </c>
      <c r="J13" s="97"/>
      <c r="K13" s="96">
        <v>128850</v>
      </c>
      <c r="L13" s="97"/>
      <c r="M13" s="96">
        <v>52587</v>
      </c>
      <c r="N13" s="97"/>
      <c r="O13" s="96">
        <f t="shared" si="3"/>
        <v>0.52604719523148524</v>
      </c>
      <c r="P13" s="109"/>
      <c r="Q13" s="96">
        <f t="shared" si="1"/>
        <v>0.21469339430064505</v>
      </c>
      <c r="R13" s="97"/>
      <c r="S13" s="86">
        <f t="shared" si="8"/>
        <v>4.6578051609713427</v>
      </c>
      <c r="T13" s="112"/>
      <c r="U13" t="s">
        <v>121</v>
      </c>
      <c r="V13" s="58" t="s">
        <v>143</v>
      </c>
      <c r="W13" s="63">
        <v>2013</v>
      </c>
      <c r="X13" t="s">
        <v>167</v>
      </c>
      <c r="AB13" s="5" t="s">
        <v>148</v>
      </c>
      <c r="AC13" s="40" t="s">
        <v>19</v>
      </c>
      <c r="AD13" s="40" t="s">
        <v>13</v>
      </c>
    </row>
    <row r="14" spans="1:31">
      <c r="A14" s="9" t="s">
        <v>14</v>
      </c>
      <c r="B14">
        <v>707</v>
      </c>
      <c r="C14">
        <v>15</v>
      </c>
      <c r="D14">
        <f t="shared" si="6"/>
        <v>722</v>
      </c>
      <c r="E14" s="1">
        <f t="shared" si="7"/>
        <v>2.0189027459314356E-2</v>
      </c>
      <c r="F14" s="1" t="e">
        <f t="shared" si="9"/>
        <v>#REF!</v>
      </c>
      <c r="I14" s="96">
        <v>217000</v>
      </c>
      <c r="J14" s="97"/>
      <c r="K14" s="96">
        <v>118189</v>
      </c>
      <c r="L14" s="97"/>
      <c r="M14" s="96">
        <v>48400</v>
      </c>
      <c r="N14" s="97"/>
      <c r="O14" s="96">
        <f t="shared" si="3"/>
        <v>0.54464976958525346</v>
      </c>
      <c r="P14" s="109"/>
      <c r="Q14" s="96">
        <f t="shared" si="1"/>
        <v>0.22304147465437787</v>
      </c>
      <c r="R14" s="97"/>
      <c r="S14" s="86">
        <f t="shared" si="8"/>
        <v>4.4834710743801658</v>
      </c>
      <c r="T14" s="112"/>
      <c r="U14" t="s">
        <v>118</v>
      </c>
      <c r="V14" s="58" t="s">
        <v>143</v>
      </c>
      <c r="W14" s="41">
        <v>1992</v>
      </c>
      <c r="X14" s="25" t="s">
        <v>167</v>
      </c>
      <c r="AB14" s="5" t="s">
        <v>32</v>
      </c>
      <c r="AC14" s="40" t="s">
        <v>20</v>
      </c>
      <c r="AD14" s="40" t="s">
        <v>14</v>
      </c>
    </row>
    <row r="15" spans="1:31" s="13" customFormat="1">
      <c r="A15" s="9" t="s">
        <v>15</v>
      </c>
      <c r="B15" s="13">
        <v>622</v>
      </c>
      <c r="C15" s="13">
        <v>59</v>
      </c>
      <c r="D15" s="13">
        <f t="shared" si="6"/>
        <v>681</v>
      </c>
      <c r="E15" s="14">
        <f t="shared" si="7"/>
        <v>1.9042559140987639E-2</v>
      </c>
      <c r="F15" s="14" t="e">
        <f t="shared" si="9"/>
        <v>#REF!</v>
      </c>
      <c r="I15" s="98">
        <v>156489</v>
      </c>
      <c r="J15" s="99"/>
      <c r="K15" s="98">
        <v>87135</v>
      </c>
      <c r="L15" s="99"/>
      <c r="M15" s="98">
        <v>39140</v>
      </c>
      <c r="N15" s="99"/>
      <c r="O15" s="96">
        <f t="shared" si="3"/>
        <v>0.55681229990606373</v>
      </c>
      <c r="P15" s="109"/>
      <c r="Q15" s="98">
        <f t="shared" si="1"/>
        <v>0.25011342650282131</v>
      </c>
      <c r="R15" s="99"/>
      <c r="S15" s="90">
        <f t="shared" si="8"/>
        <v>3.9981859989780273</v>
      </c>
      <c r="T15" s="113"/>
      <c r="U15" s="13" t="s">
        <v>118</v>
      </c>
      <c r="V15" s="58" t="s">
        <v>143</v>
      </c>
      <c r="W15" s="64">
        <v>1986</v>
      </c>
      <c r="X15" s="21" t="s">
        <v>167</v>
      </c>
      <c r="Y15"/>
      <c r="Z15"/>
      <c r="AA15" s="20"/>
      <c r="AB15" s="5" t="s">
        <v>149</v>
      </c>
      <c r="AC15" s="41" t="s">
        <v>21</v>
      </c>
      <c r="AD15" s="41" t="s">
        <v>15</v>
      </c>
    </row>
    <row r="16" spans="1:31">
      <c r="A16" s="9" t="s">
        <v>16</v>
      </c>
      <c r="B16">
        <v>261</v>
      </c>
      <c r="C16">
        <v>403</v>
      </c>
      <c r="D16">
        <f t="shared" si="6"/>
        <v>664</v>
      </c>
      <c r="E16" s="1">
        <f t="shared" si="7"/>
        <v>1.8567194228510709E-2</v>
      </c>
      <c r="F16" s="1" t="e">
        <f t="shared" si="9"/>
        <v>#REF!</v>
      </c>
      <c r="I16" s="96">
        <v>280000</v>
      </c>
      <c r="J16" s="97"/>
      <c r="K16" s="96">
        <v>142400</v>
      </c>
      <c r="L16" s="97"/>
      <c r="M16" s="96">
        <v>53300</v>
      </c>
      <c r="N16" s="97"/>
      <c r="O16" s="96">
        <f t="shared" si="3"/>
        <v>0.50857142857142856</v>
      </c>
      <c r="P16" s="109"/>
      <c r="Q16" s="96">
        <f t="shared" si="1"/>
        <v>0.19035714285714286</v>
      </c>
      <c r="R16" s="97"/>
      <c r="S16" s="86">
        <f t="shared" si="8"/>
        <v>5.2532833020637897</v>
      </c>
      <c r="T16" s="112"/>
      <c r="U16" t="s">
        <v>133</v>
      </c>
      <c r="V16" s="58" t="s">
        <v>143</v>
      </c>
      <c r="W16" s="63">
        <v>2013</v>
      </c>
      <c r="X16" t="s">
        <v>167</v>
      </c>
      <c r="AB16" s="5" t="s">
        <v>35</v>
      </c>
      <c r="AC16" s="40" t="s">
        <v>23</v>
      </c>
      <c r="AD16" s="40" t="s">
        <v>16</v>
      </c>
    </row>
    <row r="17" spans="1:30">
      <c r="A17" s="9" t="s">
        <v>17</v>
      </c>
      <c r="B17">
        <v>600</v>
      </c>
      <c r="D17">
        <f t="shared" si="6"/>
        <v>600</v>
      </c>
      <c r="E17" s="1">
        <f t="shared" si="7"/>
        <v>1.6777585146244618E-2</v>
      </c>
      <c r="F17" s="1" t="e">
        <f t="shared" si="9"/>
        <v>#REF!</v>
      </c>
      <c r="I17" s="96">
        <v>115900</v>
      </c>
      <c r="J17" s="97"/>
      <c r="K17" s="96">
        <v>58040</v>
      </c>
      <c r="L17" s="97"/>
      <c r="M17" s="96">
        <v>25690</v>
      </c>
      <c r="N17" s="97"/>
      <c r="O17" s="96">
        <f t="shared" si="3"/>
        <v>0.5007765314926661</v>
      </c>
      <c r="P17" s="109"/>
      <c r="Q17" s="96">
        <f t="shared" si="1"/>
        <v>0.22165660051768765</v>
      </c>
      <c r="R17" s="97"/>
      <c r="S17" s="86">
        <f t="shared" si="8"/>
        <v>4.5114830673413779</v>
      </c>
      <c r="T17" s="112"/>
      <c r="U17" t="s">
        <v>118</v>
      </c>
      <c r="V17" s="54" t="s">
        <v>142</v>
      </c>
      <c r="W17" s="64">
        <v>1982</v>
      </c>
      <c r="X17" s="21" t="s">
        <v>168</v>
      </c>
      <c r="AB17" s="38" t="s">
        <v>38</v>
      </c>
      <c r="AC17" s="40" t="s">
        <v>158</v>
      </c>
      <c r="AD17" s="40" t="s">
        <v>17</v>
      </c>
    </row>
    <row r="18" spans="1:30">
      <c r="A18" s="9" t="s">
        <v>18</v>
      </c>
      <c r="B18">
        <v>547</v>
      </c>
      <c r="C18">
        <v>14</v>
      </c>
      <c r="D18">
        <f t="shared" si="6"/>
        <v>561</v>
      </c>
      <c r="E18" s="1">
        <f t="shared" si="7"/>
        <v>1.5687042111738717E-2</v>
      </c>
      <c r="F18" s="1" t="e">
        <f t="shared" si="9"/>
        <v>#REF!</v>
      </c>
      <c r="I18" s="96">
        <v>230000</v>
      </c>
      <c r="J18" s="97"/>
      <c r="K18" s="96">
        <v>120200</v>
      </c>
      <c r="L18" s="97"/>
      <c r="M18" s="96">
        <v>36400</v>
      </c>
      <c r="N18" s="97"/>
      <c r="O18" s="96">
        <f t="shared" si="3"/>
        <v>0.52260869565217394</v>
      </c>
      <c r="P18" s="109"/>
      <c r="Q18" s="96">
        <f t="shared" si="1"/>
        <v>0.1582608695652174</v>
      </c>
      <c r="R18" s="97"/>
      <c r="S18" s="86">
        <f t="shared" si="8"/>
        <v>6.3186813186813184</v>
      </c>
      <c r="T18" s="112"/>
      <c r="U18" t="s">
        <v>118</v>
      </c>
      <c r="V18" s="58" t="s">
        <v>143</v>
      </c>
      <c r="W18" s="41">
        <v>1997</v>
      </c>
      <c r="X18" t="s">
        <v>167</v>
      </c>
      <c r="AB18" s="5"/>
      <c r="AC18" s="40" t="s">
        <v>159</v>
      </c>
      <c r="AD18" s="40" t="s">
        <v>18</v>
      </c>
    </row>
    <row r="19" spans="1:30">
      <c r="A19" s="9" t="s">
        <v>19</v>
      </c>
      <c r="B19">
        <v>550</v>
      </c>
      <c r="D19">
        <f t="shared" si="6"/>
        <v>550</v>
      </c>
      <c r="E19" s="1">
        <f t="shared" si="7"/>
        <v>1.5379453050724232E-2</v>
      </c>
      <c r="F19" s="1" t="e">
        <f t="shared" si="9"/>
        <v>#REF!</v>
      </c>
      <c r="I19" s="96">
        <v>74389</v>
      </c>
      <c r="J19" s="97"/>
      <c r="K19" s="96">
        <v>42901</v>
      </c>
      <c r="L19" s="97"/>
      <c r="M19" s="96">
        <v>19831</v>
      </c>
      <c r="N19" s="97"/>
      <c r="O19" s="96">
        <f t="shared" si="3"/>
        <v>0.57671161058758691</v>
      </c>
      <c r="P19" s="109"/>
      <c r="Q19" s="96">
        <f t="shared" si="1"/>
        <v>0.26658511339042062</v>
      </c>
      <c r="R19" s="97"/>
      <c r="S19" s="86">
        <f t="shared" si="8"/>
        <v>3.7511471937875043</v>
      </c>
      <c r="T19" s="112"/>
      <c r="U19" t="s">
        <v>121</v>
      </c>
      <c r="V19" s="54" t="s">
        <v>142</v>
      </c>
      <c r="W19" s="63">
        <v>2000</v>
      </c>
      <c r="X19" t="s">
        <v>168</v>
      </c>
      <c r="AB19" s="5"/>
      <c r="AC19" s="40" t="s">
        <v>28</v>
      </c>
      <c r="AD19" s="40" t="s">
        <v>19</v>
      </c>
    </row>
    <row r="20" spans="1:30">
      <c r="A20" s="9" t="s">
        <v>20</v>
      </c>
      <c r="B20">
        <v>502</v>
      </c>
      <c r="C20">
        <v>45</v>
      </c>
      <c r="D20">
        <f t="shared" si="6"/>
        <v>547</v>
      </c>
      <c r="E20" s="1">
        <f t="shared" si="7"/>
        <v>1.529556512499301E-2</v>
      </c>
      <c r="F20" s="1" t="e">
        <f t="shared" si="9"/>
        <v>#REF!</v>
      </c>
      <c r="I20" s="96">
        <v>24993</v>
      </c>
      <c r="J20" s="97"/>
      <c r="K20" s="96">
        <v>14968</v>
      </c>
      <c r="L20" s="97"/>
      <c r="M20" s="96">
        <v>7257</v>
      </c>
      <c r="N20" s="97"/>
      <c r="O20" s="96">
        <f t="shared" si="3"/>
        <v>0.59888768855279473</v>
      </c>
      <c r="P20" s="109"/>
      <c r="Q20" s="96">
        <f t="shared" si="1"/>
        <v>0.29036130116432601</v>
      </c>
      <c r="R20" s="97"/>
      <c r="S20" s="86">
        <f t="shared" si="8"/>
        <v>3.44398511781728</v>
      </c>
      <c r="T20" s="112"/>
      <c r="U20" t="s">
        <v>123</v>
      </c>
      <c r="V20" s="54" t="s">
        <v>142</v>
      </c>
      <c r="W20" s="41">
        <v>1998</v>
      </c>
      <c r="X20" t="s">
        <v>170</v>
      </c>
      <c r="AB20" s="5"/>
      <c r="AC20" s="40" t="s">
        <v>160</v>
      </c>
      <c r="AD20" s="40" t="s">
        <v>20</v>
      </c>
    </row>
    <row r="21" spans="1:30">
      <c r="A21" s="9" t="s">
        <v>21</v>
      </c>
      <c r="B21">
        <v>495</v>
      </c>
      <c r="C21">
        <v>6</v>
      </c>
      <c r="D21">
        <f t="shared" si="6"/>
        <v>501</v>
      </c>
      <c r="E21" s="1">
        <f t="shared" si="7"/>
        <v>1.4009283597114255E-2</v>
      </c>
      <c r="F21" s="1" t="e">
        <f t="shared" si="9"/>
        <v>#REF!</v>
      </c>
      <c r="I21" s="96">
        <v>50300</v>
      </c>
      <c r="J21" s="97"/>
      <c r="K21" s="96">
        <v>28080</v>
      </c>
      <c r="L21" s="97"/>
      <c r="M21" s="96">
        <v>13530</v>
      </c>
      <c r="N21" s="97"/>
      <c r="O21" s="96">
        <f t="shared" si="3"/>
        <v>0.55825049701789264</v>
      </c>
      <c r="P21" s="109"/>
      <c r="Q21" s="114">
        <f t="shared" si="1"/>
        <v>0.26898608349900599</v>
      </c>
      <c r="R21" s="97"/>
      <c r="S21" s="86">
        <f t="shared" si="8"/>
        <v>3.7176644493717661</v>
      </c>
      <c r="T21" s="112"/>
      <c r="U21" t="s">
        <v>116</v>
      </c>
      <c r="V21" s="54" t="s">
        <v>142</v>
      </c>
      <c r="W21" s="65">
        <v>2004</v>
      </c>
      <c r="X21" s="26" t="s">
        <v>166</v>
      </c>
      <c r="AB21" s="5"/>
      <c r="AC21" s="40" t="s">
        <v>29</v>
      </c>
      <c r="AD21" s="40" t="s">
        <v>21</v>
      </c>
    </row>
    <row r="22" spans="1:30">
      <c r="A22" s="9" t="s">
        <v>23</v>
      </c>
      <c r="B22">
        <v>444</v>
      </c>
      <c r="C22">
        <v>30</v>
      </c>
      <c r="D22">
        <f t="shared" si="0"/>
        <v>474</v>
      </c>
      <c r="E22" s="1">
        <f t="shared" si="2"/>
        <v>1.3254292265533247E-2</v>
      </c>
      <c r="F22" s="1" t="e">
        <f>E22+#REF!</f>
        <v>#REF!</v>
      </c>
      <c r="I22" s="96">
        <v>36500</v>
      </c>
      <c r="J22" s="97"/>
      <c r="K22" s="96">
        <v>21430</v>
      </c>
      <c r="L22" s="97"/>
      <c r="M22" s="96">
        <v>10320</v>
      </c>
      <c r="N22" s="97"/>
      <c r="O22" s="96">
        <f t="shared" si="3"/>
        <v>0.5871232876712329</v>
      </c>
      <c r="P22" s="109"/>
      <c r="Q22" s="114">
        <f t="shared" si="1"/>
        <v>0.28273972602739728</v>
      </c>
      <c r="R22" s="97"/>
      <c r="S22" s="86">
        <f t="shared" si="4"/>
        <v>3.5368217054263562</v>
      </c>
      <c r="T22" s="112"/>
      <c r="U22" s="10" t="s">
        <v>129</v>
      </c>
      <c r="V22" s="54" t="s">
        <v>142</v>
      </c>
      <c r="W22" s="65">
        <v>2001</v>
      </c>
      <c r="X22" s="23" t="s">
        <v>170</v>
      </c>
      <c r="AB22" s="5"/>
      <c r="AC22" s="40" t="s">
        <v>30</v>
      </c>
      <c r="AD22" s="40" t="s">
        <v>23</v>
      </c>
    </row>
    <row r="23" spans="1:30" s="12" customFormat="1">
      <c r="A23" s="11" t="s">
        <v>158</v>
      </c>
      <c r="B23" s="12">
        <v>77</v>
      </c>
      <c r="C23" s="12">
        <v>392</v>
      </c>
      <c r="D23" s="12">
        <f t="shared" si="0"/>
        <v>469</v>
      </c>
      <c r="E23" s="1">
        <f t="shared" si="2"/>
        <v>1.3114479055981209E-2</v>
      </c>
      <c r="F23" s="1" t="e">
        <f t="shared" si="5"/>
        <v>#REF!</v>
      </c>
      <c r="I23" s="106">
        <v>63049</v>
      </c>
      <c r="J23" s="107"/>
      <c r="K23" s="106">
        <v>35221</v>
      </c>
      <c r="L23" s="107"/>
      <c r="M23" s="106">
        <v>15127</v>
      </c>
      <c r="N23" s="107"/>
      <c r="O23" s="96">
        <f t="shared" si="3"/>
        <v>0.55862900283906169</v>
      </c>
      <c r="P23" s="109"/>
      <c r="Q23" s="114">
        <f t="shared" si="1"/>
        <v>0.2399245031642056</v>
      </c>
      <c r="R23" s="97"/>
      <c r="S23" s="86">
        <f t="shared" si="4"/>
        <v>4.1679777880610827</v>
      </c>
      <c r="T23" s="112"/>
      <c r="U23" s="12" t="s">
        <v>135</v>
      </c>
      <c r="V23" s="54" t="s">
        <v>142</v>
      </c>
      <c r="W23" s="59">
        <v>2013</v>
      </c>
      <c r="X23" s="12" t="s">
        <v>168</v>
      </c>
      <c r="AB23" s="39"/>
      <c r="AC23" s="42" t="s">
        <v>31</v>
      </c>
      <c r="AD23" s="42" t="s">
        <v>158</v>
      </c>
    </row>
    <row r="24" spans="1:30">
      <c r="A24" s="9" t="s">
        <v>24</v>
      </c>
      <c r="B24">
        <v>431</v>
      </c>
      <c r="D24">
        <f t="shared" si="0"/>
        <v>431</v>
      </c>
      <c r="E24" s="1">
        <f t="shared" si="2"/>
        <v>1.2051898663385716E-2</v>
      </c>
      <c r="F24" s="1" t="e">
        <f t="shared" si="5"/>
        <v>#REF!</v>
      </c>
      <c r="I24" s="96">
        <v>242670</v>
      </c>
      <c r="J24" s="97"/>
      <c r="K24" s="96">
        <v>135875</v>
      </c>
      <c r="L24" s="97"/>
      <c r="M24" s="96">
        <v>54635</v>
      </c>
      <c r="N24" s="97"/>
      <c r="O24" s="96">
        <f t="shared" si="3"/>
        <v>0.55991675938517327</v>
      </c>
      <c r="P24" s="109"/>
      <c r="Q24" s="114">
        <f t="shared" si="1"/>
        <v>0.22514113817117898</v>
      </c>
      <c r="R24" s="97"/>
      <c r="S24" s="86">
        <f t="shared" si="4"/>
        <v>4.4416582776608395</v>
      </c>
      <c r="T24" s="112"/>
      <c r="U24" t="s">
        <v>118</v>
      </c>
      <c r="V24" s="58" t="s">
        <v>143</v>
      </c>
      <c r="W24" s="60">
        <v>1994</v>
      </c>
      <c r="X24" s="21" t="s">
        <v>167</v>
      </c>
      <c r="AB24" s="5"/>
      <c r="AC24" s="40" t="s">
        <v>161</v>
      </c>
      <c r="AD24" s="40" t="s">
        <v>24</v>
      </c>
    </row>
    <row r="25" spans="1:30">
      <c r="A25" s="9" t="s">
        <v>159</v>
      </c>
      <c r="B25">
        <v>422</v>
      </c>
      <c r="D25">
        <f t="shared" si="0"/>
        <v>422</v>
      </c>
      <c r="E25" s="1">
        <f t="shared" si="2"/>
        <v>1.1800234886192048E-2</v>
      </c>
      <c r="F25" s="1" t="e">
        <f t="shared" si="5"/>
        <v>#REF!</v>
      </c>
      <c r="I25" s="96">
        <v>20600</v>
      </c>
      <c r="J25" s="97"/>
      <c r="K25" s="96">
        <v>11940</v>
      </c>
      <c r="L25" s="97"/>
      <c r="M25" s="96">
        <v>5160</v>
      </c>
      <c r="N25" s="97"/>
      <c r="O25" s="96">
        <f t="shared" si="3"/>
        <v>0.57961165048543695</v>
      </c>
      <c r="P25" s="109"/>
      <c r="Q25" s="114">
        <f t="shared" si="1"/>
        <v>0.25048543689320391</v>
      </c>
      <c r="R25" s="97"/>
      <c r="S25" s="86">
        <f t="shared" si="4"/>
        <v>3.9922480620155034</v>
      </c>
      <c r="T25" s="112"/>
      <c r="U25" t="s">
        <v>116</v>
      </c>
      <c r="V25" s="54" t="s">
        <v>142</v>
      </c>
      <c r="W25" s="59">
        <v>1995</v>
      </c>
      <c r="X25" s="25" t="s">
        <v>166</v>
      </c>
      <c r="AB25" s="5"/>
      <c r="AC25" s="40" t="s">
        <v>162</v>
      </c>
      <c r="AD25" s="40" t="s">
        <v>159</v>
      </c>
    </row>
    <row r="26" spans="1:30">
      <c r="A26" s="9" t="s">
        <v>26</v>
      </c>
      <c r="B26">
        <v>328</v>
      </c>
      <c r="C26">
        <v>77</v>
      </c>
      <c r="D26">
        <f t="shared" si="0"/>
        <v>405</v>
      </c>
      <c r="E26" s="1">
        <f t="shared" si="2"/>
        <v>1.1324869973715117E-2</v>
      </c>
      <c r="F26" s="1" t="e">
        <f>E26+#REF!</f>
        <v>#REF!</v>
      </c>
      <c r="I26" s="96">
        <v>219550</v>
      </c>
      <c r="J26" s="97"/>
      <c r="K26" s="96">
        <v>108860</v>
      </c>
      <c r="L26" s="97"/>
      <c r="M26" s="96">
        <v>45439</v>
      </c>
      <c r="N26" s="97"/>
      <c r="O26" s="96">
        <f t="shared" si="3"/>
        <v>0.49583238442268274</v>
      </c>
      <c r="P26" s="109"/>
      <c r="Q26" s="114">
        <f t="shared" ref="Q26:Q44" si="10">M26/I26</f>
        <v>0.2069642450466864</v>
      </c>
      <c r="R26" s="97"/>
      <c r="S26" s="86">
        <f t="shared" si="4"/>
        <v>4.8317524593410948</v>
      </c>
      <c r="T26" s="112"/>
      <c r="U26" t="s">
        <v>116</v>
      </c>
      <c r="V26" s="58" t="s">
        <v>143</v>
      </c>
      <c r="W26" s="40">
        <v>2009</v>
      </c>
      <c r="X26" t="s">
        <v>167</v>
      </c>
      <c r="AB26" s="5"/>
      <c r="AC26" s="40" t="s">
        <v>33</v>
      </c>
      <c r="AD26" s="40" t="s">
        <v>26</v>
      </c>
    </row>
    <row r="27" spans="1:30" s="13" customFormat="1">
      <c r="A27" s="9" t="s">
        <v>27</v>
      </c>
      <c r="B27" s="13">
        <v>331</v>
      </c>
      <c r="D27" s="13">
        <f t="shared" si="0"/>
        <v>331</v>
      </c>
      <c r="E27" s="14">
        <f t="shared" si="2"/>
        <v>9.2556344723449466E-3</v>
      </c>
      <c r="F27" s="14" t="e">
        <f t="shared" si="5"/>
        <v>#REF!</v>
      </c>
      <c r="I27" s="98">
        <v>396830</v>
      </c>
      <c r="J27" s="99"/>
      <c r="K27" s="98">
        <v>181484</v>
      </c>
      <c r="L27" s="99"/>
      <c r="M27" s="98">
        <v>61186</v>
      </c>
      <c r="N27" s="99"/>
      <c r="O27" s="96">
        <f t="shared" si="3"/>
        <v>0.4573343749212509</v>
      </c>
      <c r="P27" s="109"/>
      <c r="Q27" s="115">
        <f t="shared" si="10"/>
        <v>0.1541869314315954</v>
      </c>
      <c r="R27" s="99"/>
      <c r="S27" s="86">
        <f t="shared" si="4"/>
        <v>6.4856339685548976</v>
      </c>
      <c r="T27" s="112"/>
      <c r="U27" s="13" t="s">
        <v>118</v>
      </c>
      <c r="V27" s="58" t="s">
        <v>143</v>
      </c>
      <c r="W27" s="60">
        <v>1988</v>
      </c>
      <c r="X27" s="21" t="s">
        <v>167</v>
      </c>
      <c r="AB27" s="38"/>
      <c r="AC27" s="41" t="s">
        <v>34</v>
      </c>
      <c r="AD27" s="41" t="s">
        <v>27</v>
      </c>
    </row>
    <row r="28" spans="1:30">
      <c r="A28" s="9" t="s">
        <v>28</v>
      </c>
      <c r="B28">
        <v>297</v>
      </c>
      <c r="D28">
        <f t="shared" si="0"/>
        <v>297</v>
      </c>
      <c r="E28" s="1">
        <f t="shared" si="2"/>
        <v>8.3049046473910853E-3</v>
      </c>
      <c r="F28" s="1" t="e">
        <f t="shared" si="5"/>
        <v>#REF!</v>
      </c>
      <c r="I28" s="96">
        <v>56470</v>
      </c>
      <c r="J28" s="97"/>
      <c r="K28" s="96">
        <v>31869</v>
      </c>
      <c r="L28" s="97"/>
      <c r="M28" s="96">
        <v>16030</v>
      </c>
      <c r="N28" s="97"/>
      <c r="O28" s="96">
        <f t="shared" si="3"/>
        <v>0.56435275367451743</v>
      </c>
      <c r="P28" s="109"/>
      <c r="Q28" s="114">
        <f t="shared" si="10"/>
        <v>0.283867540286878</v>
      </c>
      <c r="R28" s="97"/>
      <c r="S28" s="86">
        <f t="shared" si="4"/>
        <v>3.5227698066126014</v>
      </c>
      <c r="T28" s="112"/>
      <c r="U28" t="s">
        <v>118</v>
      </c>
      <c r="V28" s="54" t="s">
        <v>142</v>
      </c>
      <c r="W28" s="60">
        <v>1984</v>
      </c>
      <c r="X28" s="21" t="s">
        <v>168</v>
      </c>
      <c r="AB28" s="5"/>
      <c r="AC28" s="40" t="s">
        <v>36</v>
      </c>
      <c r="AD28" s="40" t="s">
        <v>28</v>
      </c>
    </row>
    <row r="29" spans="1:30">
      <c r="A29" s="9" t="s">
        <v>147</v>
      </c>
      <c r="B29">
        <v>233</v>
      </c>
      <c r="C29">
        <v>52</v>
      </c>
      <c r="D29">
        <f t="shared" si="0"/>
        <v>285</v>
      </c>
      <c r="E29" s="1">
        <f t="shared" si="2"/>
        <v>7.9693529444661935E-3</v>
      </c>
      <c r="F29" s="1" t="e">
        <f t="shared" si="5"/>
        <v>#REF!</v>
      </c>
      <c r="I29" s="96">
        <v>560000</v>
      </c>
      <c r="J29" s="97"/>
      <c r="K29" s="96">
        <v>270015</v>
      </c>
      <c r="L29" s="97"/>
      <c r="M29" s="96">
        <v>90985</v>
      </c>
      <c r="N29" s="97"/>
      <c r="O29" s="96">
        <f t="shared" si="3"/>
        <v>0.48216964285714287</v>
      </c>
      <c r="P29" s="109"/>
      <c r="Q29" s="114">
        <f t="shared" si="10"/>
        <v>0.16247321428571429</v>
      </c>
      <c r="R29" s="97"/>
      <c r="S29" s="86">
        <f t="shared" si="4"/>
        <v>6.154860691322745</v>
      </c>
      <c r="T29" s="112"/>
      <c r="U29" t="s">
        <v>116</v>
      </c>
      <c r="V29" s="58" t="s">
        <v>143</v>
      </c>
      <c r="W29" s="40">
        <v>2005</v>
      </c>
      <c r="X29" t="s">
        <v>167</v>
      </c>
      <c r="AB29" s="5"/>
      <c r="AC29" s="40" t="s">
        <v>37</v>
      </c>
      <c r="AD29" s="40" t="s">
        <v>145</v>
      </c>
    </row>
    <row r="30" spans="1:30">
      <c r="A30" s="9" t="s">
        <v>176</v>
      </c>
      <c r="B30">
        <v>263</v>
      </c>
      <c r="C30">
        <v>10</v>
      </c>
      <c r="D30">
        <f t="shared" si="0"/>
        <v>273</v>
      </c>
      <c r="E30" s="1">
        <f t="shared" si="2"/>
        <v>7.6338012415413008E-3</v>
      </c>
      <c r="F30" s="1" t="e">
        <f t="shared" si="5"/>
        <v>#REF!</v>
      </c>
      <c r="I30" s="96">
        <v>5670</v>
      </c>
      <c r="J30" s="97"/>
      <c r="K30" s="96">
        <v>3121</v>
      </c>
      <c r="L30" s="97"/>
      <c r="M30" s="96">
        <v>1474</v>
      </c>
      <c r="N30" s="97"/>
      <c r="O30" s="96">
        <f t="shared" si="3"/>
        <v>0.5504409171075838</v>
      </c>
      <c r="P30" s="109"/>
      <c r="Q30" s="114">
        <f t="shared" si="10"/>
        <v>0.25996472663139331</v>
      </c>
      <c r="R30" s="97"/>
      <c r="S30" s="86">
        <f t="shared" si="4"/>
        <v>3.8466757123473538</v>
      </c>
      <c r="T30" s="112"/>
      <c r="U30" t="s">
        <v>116</v>
      </c>
      <c r="V30" s="54" t="s">
        <v>142</v>
      </c>
      <c r="W30" s="65">
        <v>2008</v>
      </c>
      <c r="X30" s="23" t="s">
        <v>170</v>
      </c>
      <c r="AB30" s="5"/>
      <c r="AC30" s="40"/>
      <c r="AD30" s="40" t="s">
        <v>160</v>
      </c>
    </row>
    <row r="31" spans="1:30">
      <c r="A31" s="9" t="s">
        <v>29</v>
      </c>
      <c r="B31">
        <v>266</v>
      </c>
      <c r="D31">
        <f t="shared" si="0"/>
        <v>266</v>
      </c>
      <c r="E31" s="1">
        <f t="shared" si="2"/>
        <v>7.438062748168447E-3</v>
      </c>
      <c r="F31" s="1" t="e">
        <f t="shared" si="5"/>
        <v>#REF!</v>
      </c>
      <c r="I31" s="96">
        <v>33000</v>
      </c>
      <c r="J31" s="97"/>
      <c r="K31" s="96">
        <v>19730</v>
      </c>
      <c r="L31" s="97"/>
      <c r="M31" s="96">
        <v>8530</v>
      </c>
      <c r="N31" s="97"/>
      <c r="O31" s="96">
        <f t="shared" si="3"/>
        <v>0.5978787878787879</v>
      </c>
      <c r="P31" s="109"/>
      <c r="Q31" s="114">
        <f t="shared" si="10"/>
        <v>0.25848484848484848</v>
      </c>
      <c r="R31" s="97"/>
      <c r="S31" s="86">
        <f t="shared" si="4"/>
        <v>3.8686987104337631</v>
      </c>
      <c r="T31" s="112"/>
      <c r="U31" s="10" t="s">
        <v>127</v>
      </c>
      <c r="V31" s="54" t="s">
        <v>142</v>
      </c>
      <c r="W31" s="65">
        <v>1999</v>
      </c>
      <c r="X31" s="23" t="s">
        <v>170</v>
      </c>
      <c r="AB31" s="5"/>
      <c r="AC31" s="40"/>
      <c r="AD31" s="40" t="s">
        <v>29</v>
      </c>
    </row>
    <row r="32" spans="1:30">
      <c r="A32" s="9" t="s">
        <v>30</v>
      </c>
      <c r="B32">
        <v>261</v>
      </c>
      <c r="D32">
        <f t="shared" si="0"/>
        <v>261</v>
      </c>
      <c r="E32" s="1">
        <f t="shared" si="2"/>
        <v>7.2982495386164081E-3</v>
      </c>
      <c r="F32" s="1" t="e">
        <f t="shared" si="5"/>
        <v>#REF!</v>
      </c>
      <c r="I32" s="96">
        <v>62820</v>
      </c>
      <c r="J32" s="97"/>
      <c r="K32" s="96">
        <v>33370</v>
      </c>
      <c r="L32" s="97"/>
      <c r="M32" s="96">
        <v>17740</v>
      </c>
      <c r="N32" s="97"/>
      <c r="O32" s="96">
        <f t="shared" si="3"/>
        <v>0.53120025469595666</v>
      </c>
      <c r="P32" s="109"/>
      <c r="Q32" s="114">
        <f t="shared" si="10"/>
        <v>0.28239414199299584</v>
      </c>
      <c r="R32" s="97"/>
      <c r="S32" s="86">
        <f t="shared" si="4"/>
        <v>3.5411499436302143</v>
      </c>
      <c r="T32" s="112"/>
      <c r="U32" t="s">
        <v>118</v>
      </c>
      <c r="V32" s="54" t="s">
        <v>142</v>
      </c>
      <c r="W32" s="60">
        <v>1988</v>
      </c>
      <c r="X32" s="21" t="s">
        <v>168</v>
      </c>
      <c r="AB32" s="5"/>
      <c r="AC32" s="40"/>
      <c r="AD32" s="40" t="s">
        <v>30</v>
      </c>
    </row>
    <row r="33" spans="1:31">
      <c r="A33" s="9" t="s">
        <v>172</v>
      </c>
      <c r="B33">
        <v>213</v>
      </c>
      <c r="C33">
        <v>22</v>
      </c>
      <c r="D33">
        <f t="shared" si="0"/>
        <v>235</v>
      </c>
      <c r="E33" s="1">
        <f t="shared" si="2"/>
        <v>6.5712208489458086E-3</v>
      </c>
      <c r="F33" s="1" t="e">
        <f t="shared" si="5"/>
        <v>#REF!</v>
      </c>
      <c r="I33" s="96">
        <v>18600</v>
      </c>
      <c r="J33" s="97"/>
      <c r="K33" s="96">
        <v>11250</v>
      </c>
      <c r="L33" s="97"/>
      <c r="M33" s="96">
        <v>5450</v>
      </c>
      <c r="N33" s="97"/>
      <c r="O33" s="96">
        <f>K33/I33</f>
        <v>0.60483870967741937</v>
      </c>
      <c r="P33" s="109"/>
      <c r="Q33" s="114">
        <f t="shared" si="10"/>
        <v>0.29301075268817206</v>
      </c>
      <c r="R33" s="97"/>
      <c r="S33" s="86">
        <f t="shared" si="4"/>
        <v>3.4128440366972477</v>
      </c>
      <c r="T33" s="112"/>
      <c r="U33" t="s">
        <v>116</v>
      </c>
      <c r="V33" s="54" t="s">
        <v>142</v>
      </c>
      <c r="W33" s="65">
        <v>1995</v>
      </c>
      <c r="X33" s="23" t="s">
        <v>170</v>
      </c>
      <c r="AB33" s="5"/>
      <c r="AC33" s="40"/>
      <c r="AD33" s="40" t="s">
        <v>31</v>
      </c>
    </row>
    <row r="34" spans="1:31">
      <c r="A34" s="9" t="s">
        <v>148</v>
      </c>
      <c r="B34">
        <v>16</v>
      </c>
      <c r="C34">
        <v>207</v>
      </c>
      <c r="D34">
        <f t="shared" si="0"/>
        <v>223</v>
      </c>
      <c r="E34" s="1">
        <f t="shared" si="2"/>
        <v>6.235669146020916E-3</v>
      </c>
      <c r="F34" s="1" t="e">
        <f t="shared" si="5"/>
        <v>#REF!</v>
      </c>
      <c r="I34" s="96">
        <v>251000</v>
      </c>
      <c r="J34" s="97"/>
      <c r="K34" s="96">
        <v>132000</v>
      </c>
      <c r="L34" s="97"/>
      <c r="M34" s="96">
        <v>44000</v>
      </c>
      <c r="N34" s="97"/>
      <c r="O34" s="96">
        <f t="shared" si="3"/>
        <v>0.52589641434262946</v>
      </c>
      <c r="P34" s="109"/>
      <c r="Q34" s="114">
        <f t="shared" si="10"/>
        <v>0.1752988047808765</v>
      </c>
      <c r="R34" s="97"/>
      <c r="S34" s="86">
        <f t="shared" si="4"/>
        <v>5.7045454545454541</v>
      </c>
      <c r="T34" s="112"/>
      <c r="U34" t="s">
        <v>137</v>
      </c>
      <c r="V34" s="58" t="s">
        <v>143</v>
      </c>
      <c r="W34" s="59">
        <v>2018</v>
      </c>
      <c r="X34" s="25" t="s">
        <v>167</v>
      </c>
      <c r="AB34" s="5"/>
      <c r="AC34" s="40"/>
      <c r="AD34" s="40" t="s">
        <v>148</v>
      </c>
    </row>
    <row r="35" spans="1:31">
      <c r="A35" s="9" t="s">
        <v>161</v>
      </c>
      <c r="B35">
        <v>222</v>
      </c>
      <c r="D35">
        <f t="shared" si="0"/>
        <v>222</v>
      </c>
      <c r="E35" s="1">
        <f t="shared" si="2"/>
        <v>6.207706504110508E-3</v>
      </c>
      <c r="F35" s="1" t="e">
        <f t="shared" si="5"/>
        <v>#REF!</v>
      </c>
      <c r="I35" s="96">
        <v>58061</v>
      </c>
      <c r="J35" s="97"/>
      <c r="K35" s="96">
        <v>35330</v>
      </c>
      <c r="L35" s="97"/>
      <c r="M35" s="96">
        <v>18195</v>
      </c>
      <c r="N35" s="97"/>
      <c r="O35" s="96">
        <f t="shared" si="3"/>
        <v>0.60849795904307535</v>
      </c>
      <c r="P35" s="109"/>
      <c r="Q35" s="114">
        <f t="shared" si="10"/>
        <v>0.31337731007044317</v>
      </c>
      <c r="R35" s="97"/>
      <c r="S35" s="86">
        <f t="shared" si="4"/>
        <v>3.1910414949161856</v>
      </c>
      <c r="T35" s="112"/>
      <c r="U35" t="s">
        <v>121</v>
      </c>
      <c r="V35" s="54" t="s">
        <v>142</v>
      </c>
      <c r="W35" s="40">
        <v>1979</v>
      </c>
      <c r="X35" t="s">
        <v>166</v>
      </c>
      <c r="AB35" s="5"/>
      <c r="AC35" s="40"/>
      <c r="AD35" s="40" t="s">
        <v>161</v>
      </c>
    </row>
    <row r="36" spans="1:31">
      <c r="A36" s="9" t="s">
        <v>32</v>
      </c>
      <c r="B36">
        <v>164</v>
      </c>
      <c r="C36">
        <v>40</v>
      </c>
      <c r="D36">
        <f t="shared" si="0"/>
        <v>204</v>
      </c>
      <c r="E36" s="1">
        <f t="shared" si="2"/>
        <v>5.7043789497231694E-3</v>
      </c>
      <c r="F36" s="1" t="e">
        <f t="shared" si="5"/>
        <v>#REF!</v>
      </c>
      <c r="I36" s="96">
        <v>347450</v>
      </c>
      <c r="J36" s="97"/>
      <c r="K36" s="96">
        <v>145150</v>
      </c>
      <c r="L36" s="97"/>
      <c r="M36" s="96">
        <v>102000</v>
      </c>
      <c r="N36" s="97"/>
      <c r="O36" s="96">
        <f t="shared" si="3"/>
        <v>0.41775795078428551</v>
      </c>
      <c r="P36" s="109"/>
      <c r="Q36" s="114">
        <f t="shared" si="10"/>
        <v>0.29356741977262918</v>
      </c>
      <c r="R36" s="97"/>
      <c r="S36" s="86">
        <f t="shared" si="4"/>
        <v>3.4063725490196077</v>
      </c>
      <c r="T36" s="112"/>
      <c r="U36" t="s">
        <v>116</v>
      </c>
      <c r="V36" s="58" t="s">
        <v>143</v>
      </c>
      <c r="W36" s="40">
        <v>2008</v>
      </c>
      <c r="X36" t="s">
        <v>167</v>
      </c>
      <c r="AB36" s="5"/>
      <c r="AC36" s="40"/>
      <c r="AD36" s="40" t="s">
        <v>32</v>
      </c>
    </row>
    <row r="37" spans="1:31">
      <c r="A37" s="9" t="s">
        <v>149</v>
      </c>
      <c r="B37">
        <v>202</v>
      </c>
      <c r="D37">
        <f t="shared" si="0"/>
        <v>202</v>
      </c>
      <c r="E37" s="1">
        <f t="shared" si="2"/>
        <v>5.6484536659023544E-3</v>
      </c>
      <c r="F37" s="1" t="e">
        <f t="shared" si="5"/>
        <v>#REF!</v>
      </c>
      <c r="I37" s="96">
        <v>150000</v>
      </c>
      <c r="J37" s="97"/>
      <c r="K37" s="96">
        <v>79666</v>
      </c>
      <c r="L37" s="97"/>
      <c r="M37" s="96">
        <v>33300</v>
      </c>
      <c r="N37" s="97"/>
      <c r="O37" s="96">
        <f t="shared" si="3"/>
        <v>0.53110666666666662</v>
      </c>
      <c r="P37" s="109"/>
      <c r="Q37" s="114">
        <f t="shared" si="10"/>
        <v>0.222</v>
      </c>
      <c r="R37" s="97"/>
      <c r="S37" s="86">
        <f t="shared" si="4"/>
        <v>4.5045045045045047</v>
      </c>
      <c r="T37" s="112"/>
      <c r="U37" t="s">
        <v>118</v>
      </c>
      <c r="V37" s="58" t="s">
        <v>143</v>
      </c>
      <c r="W37" s="60">
        <v>1983</v>
      </c>
      <c r="X37" s="21" t="s">
        <v>167</v>
      </c>
      <c r="AB37" s="5"/>
      <c r="AC37" s="40"/>
      <c r="AD37" s="40" t="s">
        <v>149</v>
      </c>
    </row>
    <row r="38" spans="1:31">
      <c r="A38" s="9" t="s">
        <v>162</v>
      </c>
      <c r="B38">
        <v>202</v>
      </c>
      <c r="D38">
        <f t="shared" si="0"/>
        <v>202</v>
      </c>
      <c r="E38" s="1">
        <f t="shared" si="2"/>
        <v>5.6484536659023544E-3</v>
      </c>
      <c r="F38" s="1" t="e">
        <f t="shared" si="5"/>
        <v>#REF!</v>
      </c>
      <c r="I38" s="96">
        <v>13150</v>
      </c>
      <c r="J38" s="97"/>
      <c r="K38" s="96">
        <v>8140</v>
      </c>
      <c r="L38" s="97"/>
      <c r="M38" s="96">
        <v>3880</v>
      </c>
      <c r="N38" s="97"/>
      <c r="O38" s="96">
        <f t="shared" si="3"/>
        <v>0.61901140684410649</v>
      </c>
      <c r="P38" s="109"/>
      <c r="Q38" s="114">
        <f t="shared" si="10"/>
        <v>0.29505703422053231</v>
      </c>
      <c r="R38" s="97"/>
      <c r="S38" s="86">
        <f t="shared" si="4"/>
        <v>3.3891752577319587</v>
      </c>
      <c r="T38" s="112"/>
      <c r="U38" s="10" t="s">
        <v>129</v>
      </c>
      <c r="V38" s="54" t="s">
        <v>142</v>
      </c>
      <c r="W38" s="40">
        <v>1983</v>
      </c>
      <c r="X38" t="s">
        <v>170</v>
      </c>
      <c r="AB38" s="5"/>
      <c r="AC38" s="40"/>
      <c r="AD38" s="40" t="s">
        <v>162</v>
      </c>
    </row>
    <row r="39" spans="1:31">
      <c r="A39" s="9" t="s">
        <v>173</v>
      </c>
      <c r="B39">
        <v>196</v>
      </c>
      <c r="D39">
        <f t="shared" si="0"/>
        <v>196</v>
      </c>
      <c r="E39" s="1">
        <f t="shared" si="2"/>
        <v>5.4806778144399085E-3</v>
      </c>
      <c r="F39" s="1" t="e">
        <f t="shared" si="5"/>
        <v>#REF!</v>
      </c>
      <c r="I39" s="96">
        <v>6577</v>
      </c>
      <c r="J39" s="97"/>
      <c r="K39" s="96">
        <v>3963</v>
      </c>
      <c r="L39" s="97"/>
      <c r="M39" s="96">
        <v>2214</v>
      </c>
      <c r="N39" s="97"/>
      <c r="O39" s="96">
        <f t="shared" si="3"/>
        <v>0.60255435608940244</v>
      </c>
      <c r="P39" s="109"/>
      <c r="Q39" s="114">
        <f t="shared" si="10"/>
        <v>0.33662764178196747</v>
      </c>
      <c r="R39" s="97"/>
      <c r="S39" s="86">
        <f t="shared" si="4"/>
        <v>2.9706413730803973</v>
      </c>
      <c r="T39" s="112"/>
      <c r="U39" s="10" t="s">
        <v>130</v>
      </c>
      <c r="V39" s="54" t="s">
        <v>142</v>
      </c>
      <c r="W39" s="40">
        <v>1970</v>
      </c>
      <c r="X39" t="s">
        <v>170</v>
      </c>
      <c r="AB39" s="5"/>
      <c r="AC39" s="40"/>
      <c r="AD39" s="40" t="s">
        <v>33</v>
      </c>
    </row>
    <row r="40" spans="1:31">
      <c r="A40" s="9" t="s">
        <v>34</v>
      </c>
      <c r="B40">
        <v>184</v>
      </c>
      <c r="D40">
        <f t="shared" si="0"/>
        <v>184</v>
      </c>
      <c r="E40" s="1">
        <f t="shared" si="2"/>
        <v>5.1451261115150158E-3</v>
      </c>
      <c r="F40" s="1" t="e">
        <f t="shared" si="5"/>
        <v>#REF!</v>
      </c>
      <c r="I40" s="96">
        <v>7765</v>
      </c>
      <c r="J40" s="97"/>
      <c r="K40" s="96">
        <v>4732</v>
      </c>
      <c r="L40" s="97"/>
      <c r="M40" s="96">
        <v>1950</v>
      </c>
      <c r="N40" s="97"/>
      <c r="O40" s="96">
        <f t="shared" si="3"/>
        <v>0.60940115904700576</v>
      </c>
      <c r="P40" s="109"/>
      <c r="Q40" s="114">
        <f t="shared" si="10"/>
        <v>0.25112685125563428</v>
      </c>
      <c r="R40" s="97"/>
      <c r="S40" s="86">
        <f t="shared" si="4"/>
        <v>3.9820512820512817</v>
      </c>
      <c r="T40" s="112"/>
      <c r="U40" t="s">
        <v>131</v>
      </c>
      <c r="V40" s="54" t="s">
        <v>142</v>
      </c>
      <c r="W40" s="40">
        <v>1982</v>
      </c>
      <c r="X40" t="s">
        <v>170</v>
      </c>
      <c r="AB40" s="5"/>
      <c r="AC40" s="40"/>
      <c r="AD40" s="40" t="s">
        <v>34</v>
      </c>
    </row>
    <row r="41" spans="1:31">
      <c r="A41" s="9" t="s">
        <v>35</v>
      </c>
      <c r="B41">
        <v>21</v>
      </c>
      <c r="C41">
        <v>152</v>
      </c>
      <c r="D41">
        <f t="shared" si="0"/>
        <v>173</v>
      </c>
      <c r="E41" s="1">
        <f t="shared" si="2"/>
        <v>4.8375370505005311E-3</v>
      </c>
      <c r="F41" s="1" t="e">
        <f t="shared" si="5"/>
        <v>#REF!</v>
      </c>
      <c r="I41" s="96">
        <v>316000</v>
      </c>
      <c r="J41" s="97"/>
      <c r="K41" s="96">
        <v>155000</v>
      </c>
      <c r="L41" s="97"/>
      <c r="M41" s="96">
        <v>68000</v>
      </c>
      <c r="N41" s="97"/>
      <c r="O41" s="96">
        <f t="shared" si="3"/>
        <v>0.49050632911392406</v>
      </c>
      <c r="P41" s="109"/>
      <c r="Q41" s="114">
        <f t="shared" si="10"/>
        <v>0.21518987341772153</v>
      </c>
      <c r="R41" s="97"/>
      <c r="S41" s="86">
        <f t="shared" si="4"/>
        <v>4.6470588235294112</v>
      </c>
      <c r="T41" s="112"/>
      <c r="U41" t="s">
        <v>116</v>
      </c>
      <c r="V41" s="58" t="s">
        <v>143</v>
      </c>
      <c r="W41" s="40">
        <v>2016</v>
      </c>
      <c r="X41" t="s">
        <v>167</v>
      </c>
      <c r="AB41" s="5"/>
      <c r="AC41" s="40"/>
      <c r="AD41" s="40" t="s">
        <v>35</v>
      </c>
    </row>
    <row r="42" spans="1:31">
      <c r="A42" s="9" t="s">
        <v>36</v>
      </c>
      <c r="B42" s="7">
        <v>160</v>
      </c>
      <c r="C42" s="7">
        <v>1</v>
      </c>
      <c r="D42" s="7">
        <f t="shared" si="0"/>
        <v>161</v>
      </c>
      <c r="E42" s="8">
        <f t="shared" si="2"/>
        <v>4.5019853475756393E-3</v>
      </c>
      <c r="F42" s="8" t="e">
        <f t="shared" si="5"/>
        <v>#REF!</v>
      </c>
      <c r="G42" s="7"/>
      <c r="H42" s="5"/>
      <c r="I42" s="96">
        <v>48790</v>
      </c>
      <c r="J42" s="97"/>
      <c r="K42" s="96">
        <v>28970</v>
      </c>
      <c r="L42" s="97"/>
      <c r="M42" s="96">
        <v>12720</v>
      </c>
      <c r="N42" s="97"/>
      <c r="O42" s="96">
        <f t="shared" si="3"/>
        <v>0.59376921500307445</v>
      </c>
      <c r="P42" s="109"/>
      <c r="Q42" s="114">
        <f t="shared" si="10"/>
        <v>0.26070916171346586</v>
      </c>
      <c r="R42" s="97"/>
      <c r="S42" s="86">
        <f t="shared" si="4"/>
        <v>3.8356918238993711</v>
      </c>
      <c r="T42" s="112"/>
      <c r="U42" t="s">
        <v>116</v>
      </c>
      <c r="V42" s="54" t="s">
        <v>142</v>
      </c>
      <c r="W42" s="66">
        <v>2004</v>
      </c>
      <c r="X42" s="26" t="s">
        <v>166</v>
      </c>
      <c r="AB42" s="5"/>
      <c r="AC42" s="40"/>
      <c r="AD42" s="40" t="s">
        <v>36</v>
      </c>
    </row>
    <row r="43" spans="1:31">
      <c r="A43" s="9" t="s">
        <v>37</v>
      </c>
      <c r="B43">
        <v>160</v>
      </c>
      <c r="D43">
        <f t="shared" si="0"/>
        <v>160</v>
      </c>
      <c r="E43" s="1">
        <f t="shared" si="2"/>
        <v>4.4740227056652314E-3</v>
      </c>
      <c r="F43" s="1" t="e">
        <f t="shared" si="5"/>
        <v>#REF!</v>
      </c>
      <c r="I43" s="96">
        <v>35990</v>
      </c>
      <c r="J43" s="97"/>
      <c r="K43" s="96">
        <v>21140</v>
      </c>
      <c r="L43" s="97"/>
      <c r="M43" s="96">
        <v>9000</v>
      </c>
      <c r="N43" s="97"/>
      <c r="O43" s="96">
        <f t="shared" si="3"/>
        <v>0.58738538482911917</v>
      </c>
      <c r="P43" s="109"/>
      <c r="Q43" s="114">
        <f t="shared" si="10"/>
        <v>0.25006946373992778</v>
      </c>
      <c r="R43" s="97"/>
      <c r="S43" s="86">
        <f t="shared" si="4"/>
        <v>3.9988888888888887</v>
      </c>
      <c r="T43" s="112"/>
      <c r="U43" t="s">
        <v>116</v>
      </c>
      <c r="V43" s="54" t="s">
        <v>142</v>
      </c>
      <c r="W43" s="66">
        <v>2002</v>
      </c>
      <c r="X43" s="26" t="s">
        <v>166</v>
      </c>
      <c r="AB43" s="5"/>
      <c r="AC43" s="40"/>
      <c r="AD43" s="40" t="s">
        <v>37</v>
      </c>
    </row>
    <row r="44" spans="1:31">
      <c r="A44" s="9" t="s">
        <v>38</v>
      </c>
      <c r="B44" s="2">
        <v>29</v>
      </c>
      <c r="C44" s="2">
        <v>123</v>
      </c>
      <c r="D44" s="2">
        <f t="shared" si="0"/>
        <v>152</v>
      </c>
      <c r="E44" s="3">
        <f t="shared" si="2"/>
        <v>4.2503215703819696E-3</v>
      </c>
      <c r="F44" s="3" t="e">
        <f t="shared" si="5"/>
        <v>#REF!</v>
      </c>
      <c r="G44" s="2"/>
      <c r="H44" s="2"/>
      <c r="I44" s="96">
        <v>254011</v>
      </c>
      <c r="J44" s="97"/>
      <c r="K44" s="96">
        <v>135500</v>
      </c>
      <c r="L44" s="97"/>
      <c r="M44" s="96">
        <v>57277</v>
      </c>
      <c r="N44" s="97"/>
      <c r="O44" s="96">
        <f t="shared" si="3"/>
        <v>0.53344146513339974</v>
      </c>
      <c r="P44" s="109"/>
      <c r="Q44" s="114">
        <f t="shared" si="10"/>
        <v>0.22549023467487628</v>
      </c>
      <c r="R44" s="97"/>
      <c r="S44" s="86">
        <f t="shared" si="4"/>
        <v>4.4347818496080453</v>
      </c>
      <c r="T44" s="112"/>
      <c r="U44" t="s">
        <v>121</v>
      </c>
      <c r="V44" s="58" t="s">
        <v>143</v>
      </c>
      <c r="W44" s="40">
        <v>2017</v>
      </c>
      <c r="X44" t="s">
        <v>167</v>
      </c>
      <c r="AB44" s="5"/>
      <c r="AC44" s="40"/>
      <c r="AD44" s="40" t="s">
        <v>38</v>
      </c>
    </row>
    <row r="45" spans="1:31" ht="20.25">
      <c r="A45" s="79" t="s">
        <v>150</v>
      </c>
      <c r="B45" s="7"/>
      <c r="C45" s="7"/>
      <c r="D45" s="7"/>
      <c r="E45" s="8"/>
      <c r="F45" s="8"/>
      <c r="G45" s="7"/>
      <c r="H45" s="7"/>
      <c r="I45" s="18"/>
      <c r="J45" s="18"/>
      <c r="K45" s="18"/>
      <c r="L45" s="18"/>
      <c r="M45" s="18"/>
      <c r="N45" s="18"/>
      <c r="O45" s="18"/>
      <c r="P45" s="18"/>
      <c r="Q45" s="49"/>
      <c r="R45" s="18"/>
      <c r="S45" s="111">
        <f>1/(12000/187700)</f>
        <v>15.641666666666667</v>
      </c>
      <c r="T45" s="112"/>
      <c r="V45" s="54" t="s">
        <v>153</v>
      </c>
      <c r="AA45" s="46" t="s">
        <v>187</v>
      </c>
      <c r="AB45" s="68">
        <f>AVERAGE(S11,S13,S14,S15,S16,S18,S24,S26,S27,S29,S34,S36,S37,S41,S44)</f>
        <v>4.9125665926322171</v>
      </c>
      <c r="AC45" s="69">
        <f>AVERAGE(S3:T10,S12,S17,S19:T23,S25,S28,S30:T33,S35,S38:T40,S42:T43)</f>
        <v>3.8563686330570559</v>
      </c>
      <c r="AD45" s="69">
        <f>AVERAGE(S3:T44)</f>
        <v>4.2335821900481845</v>
      </c>
      <c r="AE45" s="70">
        <f>AVERAGE(S45:T46)</f>
        <v>13.820833333333333</v>
      </c>
    </row>
    <row r="46" spans="1:31">
      <c r="A46" s="79" t="s">
        <v>151</v>
      </c>
      <c r="B46" s="7"/>
      <c r="C46" s="7"/>
      <c r="D46" s="7"/>
      <c r="E46" s="8"/>
      <c r="F46" s="8"/>
      <c r="G46" s="7"/>
      <c r="H46" s="7"/>
      <c r="I46" s="18"/>
      <c r="J46" s="18"/>
      <c r="K46" s="18"/>
      <c r="L46" s="18"/>
      <c r="M46" s="18"/>
      <c r="N46" s="18"/>
      <c r="O46" s="18"/>
      <c r="P46" s="18"/>
      <c r="Q46" s="49"/>
      <c r="R46" s="18"/>
      <c r="S46" s="111">
        <v>12</v>
      </c>
      <c r="T46" s="112"/>
      <c r="V46" s="54" t="s">
        <v>153</v>
      </c>
    </row>
    <row r="47" spans="1:31">
      <c r="A47" s="79" t="s">
        <v>152</v>
      </c>
      <c r="B47" s="7"/>
      <c r="C47" s="7"/>
      <c r="D47" s="7"/>
      <c r="E47" s="8"/>
      <c r="F47" s="8"/>
      <c r="G47" s="7"/>
      <c r="H47" s="7"/>
      <c r="I47" s="18"/>
      <c r="J47" s="18"/>
      <c r="K47" s="18"/>
      <c r="L47" s="18"/>
      <c r="M47" s="18"/>
      <c r="N47" s="18"/>
      <c r="O47" s="18"/>
      <c r="P47" s="18"/>
      <c r="Q47" s="49"/>
      <c r="R47" s="18"/>
      <c r="S47" s="111">
        <f>1/(1360/14628)</f>
        <v>10.755882352941176</v>
      </c>
      <c r="T47" s="112"/>
    </row>
    <row r="48" spans="1:31">
      <c r="A48" s="19"/>
      <c r="B48" s="7"/>
      <c r="C48" s="7"/>
      <c r="D48" s="7"/>
      <c r="E48" s="8"/>
      <c r="F48" s="8"/>
      <c r="G48" s="7"/>
      <c r="H48" s="7"/>
      <c r="I48" s="18"/>
      <c r="J48" s="18"/>
      <c r="K48" s="18"/>
      <c r="L48" s="18"/>
      <c r="M48" s="18"/>
      <c r="N48" s="18"/>
      <c r="O48" s="18"/>
      <c r="P48" s="18"/>
      <c r="Q48" s="49"/>
      <c r="R48" s="18"/>
      <c r="S48" s="50"/>
      <c r="T48" s="48"/>
    </row>
    <row r="49" spans="1:20">
      <c r="A49" s="19"/>
      <c r="B49" s="7"/>
      <c r="C49" s="7"/>
      <c r="D49" s="7"/>
      <c r="E49" s="8"/>
      <c r="F49" s="8"/>
      <c r="G49" s="7"/>
      <c r="H49" s="7"/>
      <c r="I49" s="18"/>
      <c r="J49" s="18"/>
      <c r="K49" s="18"/>
      <c r="L49" s="18"/>
      <c r="M49" s="18"/>
      <c r="N49" s="18"/>
      <c r="O49" s="18"/>
      <c r="P49" s="18"/>
      <c r="Q49" s="49"/>
      <c r="R49" s="18"/>
      <c r="S49" s="50"/>
      <c r="T49" s="48"/>
    </row>
    <row r="50" spans="1:20">
      <c r="A50" s="19"/>
      <c r="B50" s="7"/>
      <c r="C50" s="7"/>
      <c r="D50" s="7"/>
      <c r="E50" s="8"/>
      <c r="F50" s="8"/>
      <c r="G50" s="7"/>
      <c r="H50" s="7"/>
      <c r="I50" s="18"/>
      <c r="J50" s="18"/>
      <c r="K50" s="18"/>
      <c r="L50" s="18"/>
      <c r="M50" s="18"/>
      <c r="N50" s="18"/>
      <c r="O50" s="18"/>
      <c r="P50" s="18"/>
      <c r="Q50" s="49"/>
      <c r="R50" s="18"/>
      <c r="S50" s="50"/>
      <c r="T50" s="48"/>
    </row>
    <row r="51" spans="1:20">
      <c r="A51" t="s">
        <v>39</v>
      </c>
      <c r="B51">
        <v>99</v>
      </c>
      <c r="C51">
        <v>50</v>
      </c>
      <c r="D51">
        <f t="shared" si="0"/>
        <v>149</v>
      </c>
      <c r="E51" s="1">
        <f t="shared" si="2"/>
        <v>4.1664336446507466E-3</v>
      </c>
      <c r="F51" s="1" t="e">
        <f>E51+F44</f>
        <v>#REF!</v>
      </c>
    </row>
    <row r="52" spans="1:20">
      <c r="A52" t="s">
        <v>40</v>
      </c>
      <c r="B52">
        <v>145</v>
      </c>
      <c r="D52">
        <f t="shared" si="0"/>
        <v>145</v>
      </c>
      <c r="E52" s="1">
        <f t="shared" si="2"/>
        <v>4.0545830770091157E-3</v>
      </c>
      <c r="F52" s="1" t="e">
        <f t="shared" si="5"/>
        <v>#REF!</v>
      </c>
    </row>
    <row r="53" spans="1:20">
      <c r="A53" t="s">
        <v>41</v>
      </c>
      <c r="B53">
        <v>143</v>
      </c>
      <c r="D53">
        <f t="shared" si="0"/>
        <v>143</v>
      </c>
      <c r="E53" s="1">
        <f t="shared" si="2"/>
        <v>3.9986577931883007E-3</v>
      </c>
      <c r="F53" s="1" t="e">
        <f t="shared" si="5"/>
        <v>#REF!</v>
      </c>
    </row>
    <row r="54" spans="1:20">
      <c r="A54" t="s">
        <v>42</v>
      </c>
      <c r="B54">
        <v>140</v>
      </c>
      <c r="D54">
        <f t="shared" si="0"/>
        <v>140</v>
      </c>
      <c r="E54" s="1">
        <f t="shared" si="2"/>
        <v>3.9147698674570778E-3</v>
      </c>
      <c r="F54" s="1" t="e">
        <f t="shared" si="5"/>
        <v>#REF!</v>
      </c>
    </row>
    <row r="55" spans="1:20">
      <c r="A55" t="s">
        <v>43</v>
      </c>
      <c r="B55">
        <v>123</v>
      </c>
      <c r="C55">
        <v>16</v>
      </c>
      <c r="D55">
        <f t="shared" si="0"/>
        <v>139</v>
      </c>
      <c r="E55" s="1">
        <f t="shared" si="2"/>
        <v>3.8868072255466698E-3</v>
      </c>
      <c r="F55" s="1" t="e">
        <f t="shared" si="5"/>
        <v>#REF!</v>
      </c>
    </row>
    <row r="56" spans="1:20">
      <c r="A56" t="s">
        <v>44</v>
      </c>
      <c r="B56">
        <v>134</v>
      </c>
      <c r="D56">
        <f t="shared" si="0"/>
        <v>134</v>
      </c>
      <c r="E56" s="1">
        <f t="shared" si="2"/>
        <v>3.746994015994631E-3</v>
      </c>
      <c r="F56" s="1" t="e">
        <f t="shared" si="5"/>
        <v>#REF!</v>
      </c>
    </row>
    <row r="57" spans="1:20">
      <c r="A57" t="s">
        <v>45</v>
      </c>
      <c r="B57">
        <v>8</v>
      </c>
      <c r="C57">
        <v>124</v>
      </c>
      <c r="D57">
        <f t="shared" si="0"/>
        <v>132</v>
      </c>
      <c r="E57" s="1">
        <f t="shared" si="2"/>
        <v>3.691068732173816E-3</v>
      </c>
      <c r="F57" s="1" t="e">
        <f t="shared" si="5"/>
        <v>#REF!</v>
      </c>
    </row>
    <row r="58" spans="1:20">
      <c r="A58" t="s">
        <v>46</v>
      </c>
      <c r="B58">
        <v>118</v>
      </c>
      <c r="D58">
        <f t="shared" si="0"/>
        <v>118</v>
      </c>
      <c r="E58" s="1">
        <f t="shared" si="2"/>
        <v>3.2995917454281079E-3</v>
      </c>
      <c r="F58" s="1" t="e">
        <f t="shared" si="5"/>
        <v>#REF!</v>
      </c>
    </row>
    <row r="59" spans="1:20">
      <c r="A59" t="s">
        <v>47</v>
      </c>
      <c r="B59">
        <v>115</v>
      </c>
      <c r="D59">
        <f t="shared" si="0"/>
        <v>115</v>
      </c>
      <c r="E59" s="1">
        <f t="shared" si="2"/>
        <v>3.2157038196968849E-3</v>
      </c>
      <c r="F59" s="1" t="e">
        <f t="shared" si="5"/>
        <v>#REF!</v>
      </c>
    </row>
    <row r="60" spans="1:20">
      <c r="A60" t="s">
        <v>48</v>
      </c>
      <c r="B60">
        <v>103</v>
      </c>
      <c r="D60">
        <f t="shared" si="0"/>
        <v>103</v>
      </c>
      <c r="E60" s="1">
        <f t="shared" si="2"/>
        <v>2.8801521167719927E-3</v>
      </c>
      <c r="F60" s="1" t="e">
        <f t="shared" si="5"/>
        <v>#REF!</v>
      </c>
    </row>
    <row r="61" spans="1:20">
      <c r="A61" t="s">
        <v>49</v>
      </c>
      <c r="B61">
        <v>101</v>
      </c>
      <c r="D61">
        <f t="shared" si="0"/>
        <v>101</v>
      </c>
      <c r="E61" s="1">
        <f t="shared" si="2"/>
        <v>2.8242268329511772E-3</v>
      </c>
      <c r="F61" s="1" t="e">
        <f t="shared" si="5"/>
        <v>#REF!</v>
      </c>
    </row>
    <row r="62" spans="1:20">
      <c r="A62" t="s">
        <v>50</v>
      </c>
      <c r="C62">
        <v>96</v>
      </c>
      <c r="D62">
        <f t="shared" si="0"/>
        <v>96</v>
      </c>
      <c r="E62" s="1">
        <f t="shared" si="2"/>
        <v>2.6844136233991388E-3</v>
      </c>
      <c r="F62" s="1" t="e">
        <f t="shared" si="5"/>
        <v>#REF!</v>
      </c>
    </row>
    <row r="63" spans="1:20">
      <c r="A63" t="s">
        <v>51</v>
      </c>
      <c r="B63">
        <v>96</v>
      </c>
      <c r="D63">
        <f t="shared" si="0"/>
        <v>96</v>
      </c>
      <c r="E63" s="1">
        <f t="shared" si="2"/>
        <v>2.6844136233991388E-3</v>
      </c>
      <c r="F63" s="1" t="e">
        <f t="shared" si="5"/>
        <v>#REF!</v>
      </c>
    </row>
    <row r="64" spans="1:20">
      <c r="A64" t="s">
        <v>52</v>
      </c>
      <c r="C64">
        <v>86</v>
      </c>
      <c r="D64">
        <f t="shared" si="0"/>
        <v>86</v>
      </c>
      <c r="E64" s="1">
        <f t="shared" si="2"/>
        <v>2.404787204295062E-3</v>
      </c>
      <c r="F64" s="1" t="e">
        <f t="shared" si="5"/>
        <v>#REF!</v>
      </c>
    </row>
    <row r="65" spans="1:6">
      <c r="A65" t="s">
        <v>53</v>
      </c>
      <c r="B65">
        <v>84</v>
      </c>
      <c r="D65">
        <f t="shared" si="0"/>
        <v>84</v>
      </c>
      <c r="E65" s="1">
        <f t="shared" si="2"/>
        <v>2.3488619204742466E-3</v>
      </c>
      <c r="F65" s="1" t="e">
        <f t="shared" si="5"/>
        <v>#REF!</v>
      </c>
    </row>
    <row r="66" spans="1:6">
      <c r="A66" t="s">
        <v>54</v>
      </c>
      <c r="B66">
        <v>84</v>
      </c>
      <c r="D66">
        <f t="shared" si="0"/>
        <v>84</v>
      </c>
      <c r="E66" s="1">
        <f t="shared" si="2"/>
        <v>2.3488619204742466E-3</v>
      </c>
      <c r="F66" s="1" t="e">
        <f t="shared" si="5"/>
        <v>#REF!</v>
      </c>
    </row>
    <row r="67" spans="1:6">
      <c r="A67" t="s">
        <v>55</v>
      </c>
      <c r="B67">
        <v>76</v>
      </c>
      <c r="D67">
        <f t="shared" si="0"/>
        <v>76</v>
      </c>
      <c r="E67" s="1">
        <f t="shared" si="2"/>
        <v>2.1251607851909848E-3</v>
      </c>
      <c r="F67" s="1" t="e">
        <f t="shared" si="5"/>
        <v>#REF!</v>
      </c>
    </row>
    <row r="68" spans="1:6">
      <c r="A68" t="s">
        <v>56</v>
      </c>
      <c r="C68">
        <v>72</v>
      </c>
      <c r="D68">
        <f t="shared" si="0"/>
        <v>72</v>
      </c>
      <c r="E68" s="1">
        <f t="shared" si="2"/>
        <v>2.0133102175493539E-3</v>
      </c>
      <c r="F68" s="1" t="e">
        <f t="shared" si="5"/>
        <v>#REF!</v>
      </c>
    </row>
    <row r="69" spans="1:6">
      <c r="A69" t="s">
        <v>57</v>
      </c>
      <c r="B69">
        <v>70</v>
      </c>
      <c r="D69">
        <f t="shared" si="0"/>
        <v>70</v>
      </c>
      <c r="E69" s="1">
        <f t="shared" si="2"/>
        <v>1.9573849337285389E-3</v>
      </c>
      <c r="F69" s="1" t="e">
        <f t="shared" si="5"/>
        <v>#REF!</v>
      </c>
    </row>
    <row r="70" spans="1:6">
      <c r="A70" t="s">
        <v>58</v>
      </c>
      <c r="B70">
        <v>70</v>
      </c>
      <c r="D70">
        <f t="shared" ref="D70:D123" si="11">B70+C70</f>
        <v>70</v>
      </c>
      <c r="E70" s="1">
        <f t="shared" si="2"/>
        <v>1.9573849337285389E-3</v>
      </c>
      <c r="F70" s="1" t="e">
        <f t="shared" si="5"/>
        <v>#REF!</v>
      </c>
    </row>
    <row r="71" spans="1:6">
      <c r="A71" t="s">
        <v>59</v>
      </c>
      <c r="C71">
        <v>65</v>
      </c>
      <c r="D71">
        <f t="shared" si="11"/>
        <v>65</v>
      </c>
      <c r="E71" s="1">
        <f t="shared" ref="E71:E123" si="12">D71/$G$3</f>
        <v>1.8175717241765003E-3</v>
      </c>
      <c r="F71" s="1" t="e">
        <f t="shared" si="5"/>
        <v>#REF!</v>
      </c>
    </row>
    <row r="72" spans="1:6">
      <c r="A72" t="s">
        <v>60</v>
      </c>
      <c r="B72">
        <v>64</v>
      </c>
      <c r="D72">
        <f t="shared" si="11"/>
        <v>64</v>
      </c>
      <c r="E72" s="1">
        <f t="shared" si="12"/>
        <v>1.7896090822660925E-3</v>
      </c>
      <c r="F72" s="1" t="e">
        <f t="shared" si="5"/>
        <v>#REF!</v>
      </c>
    </row>
    <row r="73" spans="1:6">
      <c r="A73" t="s">
        <v>61</v>
      </c>
      <c r="B73">
        <v>62</v>
      </c>
      <c r="D73">
        <f t="shared" si="11"/>
        <v>62</v>
      </c>
      <c r="E73" s="1">
        <f t="shared" si="12"/>
        <v>1.7336837984452771E-3</v>
      </c>
      <c r="F73" s="1" t="e">
        <f t="shared" ref="F73:F123" si="13">E73+F72</f>
        <v>#REF!</v>
      </c>
    </row>
    <row r="74" spans="1:6">
      <c r="A74" t="s">
        <v>62</v>
      </c>
      <c r="B74">
        <v>62</v>
      </c>
      <c r="D74">
        <f t="shared" si="11"/>
        <v>62</v>
      </c>
      <c r="E74" s="1">
        <f t="shared" si="12"/>
        <v>1.7336837984452771E-3</v>
      </c>
      <c r="F74" s="1" t="e">
        <f t="shared" si="13"/>
        <v>#REF!</v>
      </c>
    </row>
    <row r="75" spans="1:6">
      <c r="A75" t="s">
        <v>63</v>
      </c>
      <c r="B75">
        <v>37</v>
      </c>
      <c r="C75">
        <v>20</v>
      </c>
      <c r="D75">
        <f t="shared" si="11"/>
        <v>57</v>
      </c>
      <c r="E75" s="1">
        <f t="shared" si="12"/>
        <v>1.5938705888932387E-3</v>
      </c>
      <c r="F75" s="1" t="e">
        <f t="shared" si="13"/>
        <v>#REF!</v>
      </c>
    </row>
    <row r="76" spans="1:6">
      <c r="A76" t="s">
        <v>64</v>
      </c>
      <c r="C76">
        <v>56</v>
      </c>
      <c r="D76">
        <f t="shared" si="11"/>
        <v>56</v>
      </c>
      <c r="E76" s="1">
        <f t="shared" si="12"/>
        <v>1.565907946982831E-3</v>
      </c>
      <c r="F76" s="1" t="e">
        <f t="shared" si="13"/>
        <v>#REF!</v>
      </c>
    </row>
    <row r="77" spans="1:6">
      <c r="A77" t="s">
        <v>65</v>
      </c>
      <c r="B77">
        <v>55</v>
      </c>
      <c r="D77">
        <f t="shared" si="11"/>
        <v>55</v>
      </c>
      <c r="E77" s="1">
        <f t="shared" si="12"/>
        <v>1.5379453050724233E-3</v>
      </c>
      <c r="F77" s="1" t="e">
        <f t="shared" si="13"/>
        <v>#REF!</v>
      </c>
    </row>
    <row r="78" spans="1:6">
      <c r="A78" t="s">
        <v>66</v>
      </c>
      <c r="B78">
        <v>55</v>
      </c>
      <c r="D78">
        <f t="shared" si="11"/>
        <v>55</v>
      </c>
      <c r="E78" s="1">
        <f t="shared" si="12"/>
        <v>1.5379453050724233E-3</v>
      </c>
      <c r="F78" s="1" t="e">
        <f t="shared" si="13"/>
        <v>#REF!</v>
      </c>
    </row>
    <row r="79" spans="1:6">
      <c r="A79" t="s">
        <v>67</v>
      </c>
      <c r="C79">
        <v>53</v>
      </c>
      <c r="D79">
        <f t="shared" si="11"/>
        <v>53</v>
      </c>
      <c r="E79" s="1">
        <f t="shared" si="12"/>
        <v>1.4820200212516078E-3</v>
      </c>
      <c r="F79" s="1" t="e">
        <f t="shared" si="13"/>
        <v>#REF!</v>
      </c>
    </row>
    <row r="80" spans="1:6">
      <c r="A80" t="s">
        <v>68</v>
      </c>
      <c r="B80">
        <v>49</v>
      </c>
      <c r="D80">
        <f t="shared" si="11"/>
        <v>49</v>
      </c>
      <c r="E80" s="1">
        <f t="shared" si="12"/>
        <v>1.3701694536099771E-3</v>
      </c>
      <c r="F80" s="1" t="e">
        <f t="shared" si="13"/>
        <v>#REF!</v>
      </c>
    </row>
    <row r="81" spans="1:6">
      <c r="A81" t="s">
        <v>69</v>
      </c>
      <c r="B81">
        <v>46</v>
      </c>
      <c r="D81">
        <f t="shared" si="11"/>
        <v>46</v>
      </c>
      <c r="E81" s="1">
        <f t="shared" si="12"/>
        <v>1.286281527878754E-3</v>
      </c>
      <c r="F81" s="1" t="e">
        <f t="shared" si="13"/>
        <v>#REF!</v>
      </c>
    </row>
    <row r="82" spans="1:6">
      <c r="A82" t="s">
        <v>70</v>
      </c>
      <c r="B82">
        <v>43</v>
      </c>
      <c r="D82">
        <f t="shared" si="11"/>
        <v>43</v>
      </c>
      <c r="E82" s="1">
        <f t="shared" si="12"/>
        <v>1.202393602147531E-3</v>
      </c>
      <c r="F82" s="1" t="e">
        <f t="shared" si="13"/>
        <v>#REF!</v>
      </c>
    </row>
    <row r="83" spans="1:6">
      <c r="A83" t="s">
        <v>71</v>
      </c>
      <c r="B83">
        <v>42</v>
      </c>
      <c r="D83">
        <f t="shared" si="11"/>
        <v>42</v>
      </c>
      <c r="E83" s="1">
        <f t="shared" si="12"/>
        <v>1.1744309602371233E-3</v>
      </c>
      <c r="F83" s="1" t="e">
        <f t="shared" si="13"/>
        <v>#REF!</v>
      </c>
    </row>
    <row r="84" spans="1:6">
      <c r="A84" t="s">
        <v>72</v>
      </c>
      <c r="B84">
        <v>41</v>
      </c>
      <c r="D84">
        <f t="shared" si="11"/>
        <v>41</v>
      </c>
      <c r="E84" s="1">
        <f t="shared" si="12"/>
        <v>1.1464683183267156E-3</v>
      </c>
      <c r="F84" s="1" t="e">
        <f t="shared" si="13"/>
        <v>#REF!</v>
      </c>
    </row>
    <row r="85" spans="1:6">
      <c r="A85" t="s">
        <v>73</v>
      </c>
      <c r="B85">
        <v>38</v>
      </c>
      <c r="D85">
        <f t="shared" si="11"/>
        <v>38</v>
      </c>
      <c r="E85" s="1">
        <f t="shared" si="12"/>
        <v>1.0625803925954924E-3</v>
      </c>
      <c r="F85" s="1" t="e">
        <f t="shared" si="13"/>
        <v>#REF!</v>
      </c>
    </row>
    <row r="86" spans="1:6">
      <c r="A86" t="s">
        <v>74</v>
      </c>
      <c r="B86">
        <v>38</v>
      </c>
      <c r="D86">
        <f t="shared" si="11"/>
        <v>38</v>
      </c>
      <c r="E86" s="1">
        <f t="shared" si="12"/>
        <v>1.0625803925954924E-3</v>
      </c>
      <c r="F86" s="1" t="e">
        <f t="shared" si="13"/>
        <v>#REF!</v>
      </c>
    </row>
    <row r="87" spans="1:6">
      <c r="A87" t="s">
        <v>75</v>
      </c>
      <c r="B87">
        <v>37</v>
      </c>
      <c r="D87">
        <f t="shared" si="11"/>
        <v>37</v>
      </c>
      <c r="E87" s="1">
        <f t="shared" si="12"/>
        <v>1.0346177506850847E-3</v>
      </c>
      <c r="F87" s="1" t="e">
        <f t="shared" si="13"/>
        <v>#REF!</v>
      </c>
    </row>
    <row r="88" spans="1:6">
      <c r="A88" t="s">
        <v>76</v>
      </c>
      <c r="B88">
        <v>35</v>
      </c>
      <c r="D88">
        <f t="shared" si="11"/>
        <v>35</v>
      </c>
      <c r="E88" s="1">
        <f t="shared" si="12"/>
        <v>9.7869246686426944E-4</v>
      </c>
      <c r="F88" s="1" t="e">
        <f t="shared" si="13"/>
        <v>#REF!</v>
      </c>
    </row>
    <row r="89" spans="1:6">
      <c r="A89" t="s">
        <v>77</v>
      </c>
      <c r="B89">
        <v>34</v>
      </c>
      <c r="D89">
        <f t="shared" si="11"/>
        <v>34</v>
      </c>
      <c r="E89" s="1">
        <f t="shared" si="12"/>
        <v>9.5072982495386161E-4</v>
      </c>
      <c r="F89" s="1" t="e">
        <f t="shared" si="13"/>
        <v>#REF!</v>
      </c>
    </row>
    <row r="90" spans="1:6">
      <c r="A90" t="s">
        <v>78</v>
      </c>
      <c r="B90">
        <v>34</v>
      </c>
      <c r="D90">
        <f t="shared" si="11"/>
        <v>34</v>
      </c>
      <c r="E90" s="1">
        <f t="shared" si="12"/>
        <v>9.5072982495386161E-4</v>
      </c>
      <c r="F90" s="1" t="e">
        <f t="shared" si="13"/>
        <v>#REF!</v>
      </c>
    </row>
    <row r="91" spans="1:6">
      <c r="A91" t="s">
        <v>79</v>
      </c>
      <c r="B91">
        <v>31</v>
      </c>
      <c r="D91">
        <f t="shared" si="11"/>
        <v>31</v>
      </c>
      <c r="E91" s="1">
        <f t="shared" si="12"/>
        <v>8.6684189922263855E-4</v>
      </c>
      <c r="F91" s="1" t="e">
        <f t="shared" si="13"/>
        <v>#REF!</v>
      </c>
    </row>
    <row r="92" spans="1:6">
      <c r="A92" t="s">
        <v>80</v>
      </c>
      <c r="B92">
        <v>30</v>
      </c>
      <c r="D92">
        <f t="shared" si="11"/>
        <v>30</v>
      </c>
      <c r="E92" s="1">
        <f t="shared" si="12"/>
        <v>8.3887925731223082E-4</v>
      </c>
      <c r="F92" s="1" t="e">
        <f t="shared" si="13"/>
        <v>#REF!</v>
      </c>
    </row>
    <row r="93" spans="1:6">
      <c r="A93" t="s">
        <v>81</v>
      </c>
      <c r="B93">
        <v>29</v>
      </c>
      <c r="D93">
        <f t="shared" si="11"/>
        <v>29</v>
      </c>
      <c r="E93" s="1">
        <f t="shared" si="12"/>
        <v>8.1091661540182321E-4</v>
      </c>
      <c r="F93" s="1" t="e">
        <f t="shared" si="13"/>
        <v>#REF!</v>
      </c>
    </row>
    <row r="94" spans="1:6">
      <c r="A94" t="s">
        <v>82</v>
      </c>
      <c r="B94">
        <v>25</v>
      </c>
      <c r="D94">
        <f t="shared" si="11"/>
        <v>25</v>
      </c>
      <c r="E94" s="1">
        <f t="shared" si="12"/>
        <v>6.9906604776019243E-4</v>
      </c>
      <c r="F94" s="1" t="e">
        <f t="shared" si="13"/>
        <v>#REF!</v>
      </c>
    </row>
    <row r="95" spans="1:6">
      <c r="A95" t="s">
        <v>83</v>
      </c>
      <c r="B95">
        <v>7</v>
      </c>
      <c r="C95">
        <v>18</v>
      </c>
      <c r="D95">
        <f t="shared" si="11"/>
        <v>25</v>
      </c>
      <c r="E95" s="1">
        <f t="shared" si="12"/>
        <v>6.9906604776019243E-4</v>
      </c>
      <c r="F95" s="1" t="e">
        <f t="shared" si="13"/>
        <v>#REF!</v>
      </c>
    </row>
    <row r="96" spans="1:6">
      <c r="A96" t="s">
        <v>84</v>
      </c>
      <c r="B96">
        <v>24</v>
      </c>
      <c r="D96">
        <f t="shared" si="11"/>
        <v>24</v>
      </c>
      <c r="E96" s="1">
        <f t="shared" si="12"/>
        <v>6.711034058497847E-4</v>
      </c>
      <c r="F96" s="1" t="e">
        <f t="shared" si="13"/>
        <v>#REF!</v>
      </c>
    </row>
    <row r="97" spans="1:6">
      <c r="A97" t="s">
        <v>85</v>
      </c>
      <c r="B97">
        <v>22</v>
      </c>
      <c r="D97">
        <f t="shared" si="11"/>
        <v>22</v>
      </c>
      <c r="E97" s="1">
        <f t="shared" si="12"/>
        <v>6.1517812202896926E-4</v>
      </c>
      <c r="F97" s="1" t="e">
        <f t="shared" si="13"/>
        <v>#REF!</v>
      </c>
    </row>
    <row r="98" spans="1:6">
      <c r="A98" t="s">
        <v>86</v>
      </c>
      <c r="B98">
        <v>21</v>
      </c>
      <c r="D98">
        <f t="shared" si="11"/>
        <v>21</v>
      </c>
      <c r="E98" s="1">
        <f t="shared" si="12"/>
        <v>5.8721548011856164E-4</v>
      </c>
      <c r="F98" s="1" t="e">
        <f t="shared" si="13"/>
        <v>#REF!</v>
      </c>
    </row>
    <row r="99" spans="1:6">
      <c r="A99" t="s">
        <v>87</v>
      </c>
      <c r="B99">
        <v>19</v>
      </c>
      <c r="D99">
        <f t="shared" si="11"/>
        <v>19</v>
      </c>
      <c r="E99" s="1">
        <f t="shared" si="12"/>
        <v>5.312901962977462E-4</v>
      </c>
      <c r="F99" s="1" t="e">
        <f t="shared" si="13"/>
        <v>#REF!</v>
      </c>
    </row>
    <row r="100" spans="1:6">
      <c r="A100" t="s">
        <v>88</v>
      </c>
      <c r="B100">
        <v>19</v>
      </c>
      <c r="D100">
        <f t="shared" si="11"/>
        <v>19</v>
      </c>
      <c r="E100" s="1">
        <f t="shared" si="12"/>
        <v>5.312901962977462E-4</v>
      </c>
      <c r="F100" s="1" t="e">
        <f t="shared" si="13"/>
        <v>#REF!</v>
      </c>
    </row>
    <row r="101" spans="1:6">
      <c r="A101" t="s">
        <v>89</v>
      </c>
      <c r="B101">
        <v>18</v>
      </c>
      <c r="D101">
        <f t="shared" si="11"/>
        <v>18</v>
      </c>
      <c r="E101" s="1">
        <f t="shared" si="12"/>
        <v>5.0332755438733847E-4</v>
      </c>
      <c r="F101" s="1" t="e">
        <f t="shared" si="13"/>
        <v>#REF!</v>
      </c>
    </row>
    <row r="102" spans="1:6">
      <c r="A102" t="s">
        <v>90</v>
      </c>
      <c r="B102">
        <v>14</v>
      </c>
      <c r="D102">
        <f t="shared" si="11"/>
        <v>14</v>
      </c>
      <c r="E102" s="1">
        <f t="shared" si="12"/>
        <v>3.9147698674570774E-4</v>
      </c>
      <c r="F102" s="1" t="e">
        <f t="shared" si="13"/>
        <v>#REF!</v>
      </c>
    </row>
    <row r="103" spans="1:6">
      <c r="A103" t="s">
        <v>91</v>
      </c>
      <c r="B103">
        <v>13</v>
      </c>
      <c r="D103">
        <f t="shared" si="11"/>
        <v>13</v>
      </c>
      <c r="E103" s="1">
        <f t="shared" si="12"/>
        <v>3.6351434483530002E-4</v>
      </c>
      <c r="F103" s="1" t="e">
        <f t="shared" si="13"/>
        <v>#REF!</v>
      </c>
    </row>
    <row r="104" spans="1:6">
      <c r="A104" t="s">
        <v>92</v>
      </c>
      <c r="B104">
        <v>11</v>
      </c>
      <c r="D104">
        <f t="shared" si="11"/>
        <v>11</v>
      </c>
      <c r="E104" s="1">
        <f t="shared" si="12"/>
        <v>3.0758906101448463E-4</v>
      </c>
      <c r="F104" s="1" t="e">
        <f t="shared" si="13"/>
        <v>#REF!</v>
      </c>
    </row>
    <row r="105" spans="1:6">
      <c r="A105" t="s">
        <v>93</v>
      </c>
      <c r="B105">
        <v>10</v>
      </c>
      <c r="D105">
        <f t="shared" si="11"/>
        <v>10</v>
      </c>
      <c r="E105" s="1">
        <f t="shared" si="12"/>
        <v>2.7962641910407696E-4</v>
      </c>
      <c r="F105" s="1" t="e">
        <f t="shared" si="13"/>
        <v>#REF!</v>
      </c>
    </row>
    <row r="106" spans="1:6">
      <c r="A106" t="s">
        <v>94</v>
      </c>
      <c r="C106">
        <v>10</v>
      </c>
      <c r="D106">
        <f t="shared" si="11"/>
        <v>10</v>
      </c>
      <c r="E106" s="1">
        <f t="shared" si="12"/>
        <v>2.7962641910407696E-4</v>
      </c>
      <c r="F106" s="1" t="e">
        <f t="shared" si="13"/>
        <v>#REF!</v>
      </c>
    </row>
    <row r="107" spans="1:6">
      <c r="A107" t="s">
        <v>95</v>
      </c>
      <c r="B107">
        <v>9</v>
      </c>
      <c r="D107">
        <f t="shared" si="11"/>
        <v>9</v>
      </c>
      <c r="E107" s="1">
        <f t="shared" si="12"/>
        <v>2.5166377719366924E-4</v>
      </c>
      <c r="F107" s="1" t="e">
        <f t="shared" si="13"/>
        <v>#REF!</v>
      </c>
    </row>
    <row r="108" spans="1:6">
      <c r="A108" t="s">
        <v>96</v>
      </c>
      <c r="B108">
        <v>7</v>
      </c>
      <c r="C108">
        <v>1</v>
      </c>
      <c r="D108">
        <f t="shared" si="11"/>
        <v>8</v>
      </c>
      <c r="E108" s="1">
        <f t="shared" si="12"/>
        <v>2.2370113528326157E-4</v>
      </c>
      <c r="F108" s="1" t="e">
        <f t="shared" si="13"/>
        <v>#REF!</v>
      </c>
    </row>
    <row r="109" spans="1:6">
      <c r="A109" t="s">
        <v>97</v>
      </c>
      <c r="B109">
        <v>8</v>
      </c>
      <c r="D109">
        <f t="shared" si="11"/>
        <v>8</v>
      </c>
      <c r="E109" s="1">
        <f t="shared" si="12"/>
        <v>2.2370113528326157E-4</v>
      </c>
      <c r="F109" s="1" t="e">
        <f t="shared" si="13"/>
        <v>#REF!</v>
      </c>
    </row>
    <row r="110" spans="1:6">
      <c r="A110" t="s">
        <v>98</v>
      </c>
      <c r="B110">
        <v>5</v>
      </c>
      <c r="D110">
        <f t="shared" si="11"/>
        <v>5</v>
      </c>
      <c r="E110" s="1">
        <f t="shared" si="12"/>
        <v>1.3981320955203848E-4</v>
      </c>
      <c r="F110" s="1" t="e">
        <f t="shared" si="13"/>
        <v>#REF!</v>
      </c>
    </row>
    <row r="111" spans="1:6">
      <c r="A111" t="s">
        <v>99</v>
      </c>
      <c r="B111">
        <v>5</v>
      </c>
      <c r="D111">
        <f t="shared" si="11"/>
        <v>5</v>
      </c>
      <c r="E111" s="1">
        <f t="shared" si="12"/>
        <v>1.3981320955203848E-4</v>
      </c>
      <c r="F111" s="1" t="e">
        <f t="shared" si="13"/>
        <v>#REF!</v>
      </c>
    </row>
    <row r="112" spans="1:6">
      <c r="A112" t="s">
        <v>100</v>
      </c>
      <c r="B112">
        <v>4</v>
      </c>
      <c r="D112">
        <f t="shared" si="11"/>
        <v>4</v>
      </c>
      <c r="E112" s="1">
        <f t="shared" si="12"/>
        <v>1.1185056764163078E-4</v>
      </c>
      <c r="F112" s="1" t="e">
        <f t="shared" si="13"/>
        <v>#REF!</v>
      </c>
    </row>
    <row r="113" spans="1:6">
      <c r="A113" t="s">
        <v>101</v>
      </c>
      <c r="B113">
        <v>4</v>
      </c>
      <c r="D113">
        <f t="shared" si="11"/>
        <v>4</v>
      </c>
      <c r="E113" s="1">
        <f t="shared" si="12"/>
        <v>1.1185056764163078E-4</v>
      </c>
      <c r="F113" s="1" t="e">
        <f t="shared" si="13"/>
        <v>#REF!</v>
      </c>
    </row>
    <row r="114" spans="1:6">
      <c r="A114" t="s">
        <v>102</v>
      </c>
      <c r="B114">
        <v>3</v>
      </c>
      <c r="D114">
        <f t="shared" si="11"/>
        <v>3</v>
      </c>
      <c r="E114" s="1">
        <f t="shared" si="12"/>
        <v>8.3887925731223088E-5</v>
      </c>
      <c r="F114" s="1" t="e">
        <f t="shared" si="13"/>
        <v>#REF!</v>
      </c>
    </row>
    <row r="115" spans="1:6">
      <c r="A115" t="s">
        <v>103</v>
      </c>
      <c r="C115">
        <v>2</v>
      </c>
      <c r="D115">
        <f t="shared" si="11"/>
        <v>2</v>
      </c>
      <c r="E115" s="1">
        <f t="shared" si="12"/>
        <v>5.5925283820815392E-5</v>
      </c>
      <c r="F115" s="1" t="e">
        <f t="shared" si="13"/>
        <v>#REF!</v>
      </c>
    </row>
    <row r="116" spans="1:6">
      <c r="A116" t="s">
        <v>104</v>
      </c>
      <c r="B116">
        <v>2</v>
      </c>
      <c r="D116">
        <f t="shared" si="11"/>
        <v>2</v>
      </c>
      <c r="E116" s="1">
        <f t="shared" si="12"/>
        <v>5.5925283820815392E-5</v>
      </c>
      <c r="F116" s="1" t="e">
        <f t="shared" si="13"/>
        <v>#REF!</v>
      </c>
    </row>
    <row r="117" spans="1:6">
      <c r="A117" t="s">
        <v>105</v>
      </c>
      <c r="B117">
        <v>2</v>
      </c>
      <c r="D117">
        <f t="shared" si="11"/>
        <v>2</v>
      </c>
      <c r="E117" s="1">
        <f t="shared" si="12"/>
        <v>5.5925283820815392E-5</v>
      </c>
      <c r="F117" s="1" t="e">
        <f t="shared" si="13"/>
        <v>#REF!</v>
      </c>
    </row>
    <row r="118" spans="1:6">
      <c r="A118" t="s">
        <v>106</v>
      </c>
      <c r="B118">
        <v>2</v>
      </c>
      <c r="D118">
        <f t="shared" si="11"/>
        <v>2</v>
      </c>
      <c r="E118" s="1">
        <f t="shared" si="12"/>
        <v>5.5925283820815392E-5</v>
      </c>
      <c r="F118" s="1" t="e">
        <f t="shared" si="13"/>
        <v>#REF!</v>
      </c>
    </row>
    <row r="119" spans="1:6">
      <c r="A119" t="s">
        <v>107</v>
      </c>
      <c r="B119">
        <v>2</v>
      </c>
      <c r="D119">
        <f t="shared" si="11"/>
        <v>2</v>
      </c>
      <c r="E119" s="1">
        <f t="shared" si="12"/>
        <v>5.5925283820815392E-5</v>
      </c>
      <c r="F119" s="1" t="e">
        <f t="shared" si="13"/>
        <v>#REF!</v>
      </c>
    </row>
    <row r="120" spans="1:6">
      <c r="A120" t="s">
        <v>108</v>
      </c>
      <c r="B120">
        <v>2</v>
      </c>
      <c r="D120">
        <f t="shared" si="11"/>
        <v>2</v>
      </c>
      <c r="E120" s="1">
        <f t="shared" si="12"/>
        <v>5.5925283820815392E-5</v>
      </c>
      <c r="F120" s="1" t="e">
        <f t="shared" si="13"/>
        <v>#REF!</v>
      </c>
    </row>
    <row r="121" spans="1:6">
      <c r="A121" t="s">
        <v>109</v>
      </c>
      <c r="B121">
        <v>2</v>
      </c>
      <c r="D121">
        <f t="shared" si="11"/>
        <v>2</v>
      </c>
      <c r="E121" s="1">
        <f t="shared" si="12"/>
        <v>5.5925283820815392E-5</v>
      </c>
      <c r="F121" s="1" t="e">
        <f t="shared" si="13"/>
        <v>#REF!</v>
      </c>
    </row>
    <row r="122" spans="1:6">
      <c r="A122" t="s">
        <v>110</v>
      </c>
      <c r="B122">
        <v>1</v>
      </c>
      <c r="D122">
        <f t="shared" si="11"/>
        <v>1</v>
      </c>
      <c r="E122" s="1">
        <f t="shared" si="12"/>
        <v>2.7962641910407696E-5</v>
      </c>
      <c r="F122" s="1" t="e">
        <f t="shared" si="13"/>
        <v>#REF!</v>
      </c>
    </row>
    <row r="123" spans="1:6">
      <c r="A123" t="s">
        <v>111</v>
      </c>
      <c r="B123">
        <v>1</v>
      </c>
      <c r="D123">
        <f t="shared" si="11"/>
        <v>1</v>
      </c>
      <c r="E123" s="1">
        <f t="shared" si="12"/>
        <v>2.7962641910407696E-5</v>
      </c>
      <c r="F123" s="1" t="e">
        <f t="shared" si="13"/>
        <v>#REF!</v>
      </c>
    </row>
  </sheetData>
  <mergeCells count="270">
    <mergeCell ref="G3:H3"/>
    <mergeCell ref="I3:J3"/>
    <mergeCell ref="K3:L3"/>
    <mergeCell ref="M3:N3"/>
    <mergeCell ref="Q3:R3"/>
    <mergeCell ref="A1:A2"/>
    <mergeCell ref="B1:B2"/>
    <mergeCell ref="F1:F2"/>
    <mergeCell ref="G1:H2"/>
    <mergeCell ref="I1:J2"/>
    <mergeCell ref="K1:L2"/>
    <mergeCell ref="I4:J4"/>
    <mergeCell ref="K4:L4"/>
    <mergeCell ref="M4:N4"/>
    <mergeCell ref="Q4:R4"/>
    <mergeCell ref="S4:T4"/>
    <mergeCell ref="M1:N2"/>
    <mergeCell ref="Q1:R2"/>
    <mergeCell ref="S1:T2"/>
    <mergeCell ref="I5:J5"/>
    <mergeCell ref="K5:L5"/>
    <mergeCell ref="M5:N5"/>
    <mergeCell ref="I6:J6"/>
    <mergeCell ref="K6:L6"/>
    <mergeCell ref="M6:N6"/>
    <mergeCell ref="Q6:R6"/>
    <mergeCell ref="S6:T6"/>
    <mergeCell ref="I8:J8"/>
    <mergeCell ref="K8:L8"/>
    <mergeCell ref="M8:N8"/>
    <mergeCell ref="Q8:R8"/>
    <mergeCell ref="S8:T8"/>
    <mergeCell ref="I7:J7"/>
    <mergeCell ref="K7:L7"/>
    <mergeCell ref="M7:N7"/>
    <mergeCell ref="Q7:R7"/>
    <mergeCell ref="S7:T7"/>
    <mergeCell ref="I10:J10"/>
    <mergeCell ref="K10:L10"/>
    <mergeCell ref="M10:N10"/>
    <mergeCell ref="Q10:R10"/>
    <mergeCell ref="S10:T10"/>
    <mergeCell ref="I11:J11"/>
    <mergeCell ref="K11:L11"/>
    <mergeCell ref="M11:N11"/>
    <mergeCell ref="Q11:R11"/>
    <mergeCell ref="S11:T11"/>
    <mergeCell ref="I12:J12"/>
    <mergeCell ref="K12:L12"/>
    <mergeCell ref="M12:N12"/>
    <mergeCell ref="Q12:R12"/>
    <mergeCell ref="S12:T12"/>
    <mergeCell ref="I13:J13"/>
    <mergeCell ref="K13:L13"/>
    <mergeCell ref="M13:N13"/>
    <mergeCell ref="Q13:R13"/>
    <mergeCell ref="S13:T13"/>
    <mergeCell ref="O13:P13"/>
    <mergeCell ref="I16:J16"/>
    <mergeCell ref="K16:L16"/>
    <mergeCell ref="M16:N16"/>
    <mergeCell ref="Q16:R16"/>
    <mergeCell ref="S16:T16"/>
    <mergeCell ref="I14:J14"/>
    <mergeCell ref="K14:L14"/>
    <mergeCell ref="M14:N14"/>
    <mergeCell ref="Q14:R14"/>
    <mergeCell ref="S14:T14"/>
    <mergeCell ref="I15:J15"/>
    <mergeCell ref="K15:L15"/>
    <mergeCell ref="M15:N15"/>
    <mergeCell ref="Q15:R15"/>
    <mergeCell ref="S15:T15"/>
    <mergeCell ref="O14:P14"/>
    <mergeCell ref="O15:P15"/>
    <mergeCell ref="O16:P16"/>
    <mergeCell ref="I17:J17"/>
    <mergeCell ref="K17:L17"/>
    <mergeCell ref="M17:N17"/>
    <mergeCell ref="Q17:R17"/>
    <mergeCell ref="S17:T17"/>
    <mergeCell ref="I18:J18"/>
    <mergeCell ref="K18:L18"/>
    <mergeCell ref="M18:N18"/>
    <mergeCell ref="Q18:R18"/>
    <mergeCell ref="S18:T18"/>
    <mergeCell ref="O17:P17"/>
    <mergeCell ref="O18:P18"/>
    <mergeCell ref="I21:J21"/>
    <mergeCell ref="K21:L21"/>
    <mergeCell ref="M21:N21"/>
    <mergeCell ref="Q21:R21"/>
    <mergeCell ref="S21:T21"/>
    <mergeCell ref="I19:J19"/>
    <mergeCell ref="K19:L19"/>
    <mergeCell ref="M19:N19"/>
    <mergeCell ref="Q19:R19"/>
    <mergeCell ref="S19:T19"/>
    <mergeCell ref="I20:J20"/>
    <mergeCell ref="K20:L20"/>
    <mergeCell ref="M20:N20"/>
    <mergeCell ref="Q20:R20"/>
    <mergeCell ref="S20:T20"/>
    <mergeCell ref="O19:P19"/>
    <mergeCell ref="O20:P20"/>
    <mergeCell ref="O21:P21"/>
    <mergeCell ref="I22:J22"/>
    <mergeCell ref="K22:L22"/>
    <mergeCell ref="M22:N22"/>
    <mergeCell ref="Q22:R22"/>
    <mergeCell ref="S22:T22"/>
    <mergeCell ref="I23:J23"/>
    <mergeCell ref="K23:L23"/>
    <mergeCell ref="M23:N23"/>
    <mergeCell ref="Q23:R23"/>
    <mergeCell ref="S23:T23"/>
    <mergeCell ref="O22:P22"/>
    <mergeCell ref="O23:P23"/>
    <mergeCell ref="I26:J26"/>
    <mergeCell ref="K26:L26"/>
    <mergeCell ref="M26:N26"/>
    <mergeCell ref="Q26:R26"/>
    <mergeCell ref="S26:T26"/>
    <mergeCell ref="I24:J24"/>
    <mergeCell ref="K24:L24"/>
    <mergeCell ref="M24:N24"/>
    <mergeCell ref="Q24:R24"/>
    <mergeCell ref="S24:T24"/>
    <mergeCell ref="I25:J25"/>
    <mergeCell ref="K25:L25"/>
    <mergeCell ref="M25:N25"/>
    <mergeCell ref="Q25:R25"/>
    <mergeCell ref="S25:T25"/>
    <mergeCell ref="O24:P24"/>
    <mergeCell ref="O25:P25"/>
    <mergeCell ref="O26:P26"/>
    <mergeCell ref="I27:J27"/>
    <mergeCell ref="K27:L27"/>
    <mergeCell ref="M27:N27"/>
    <mergeCell ref="Q27:R27"/>
    <mergeCell ref="S27:T27"/>
    <mergeCell ref="I28:J28"/>
    <mergeCell ref="K28:L28"/>
    <mergeCell ref="M28:N28"/>
    <mergeCell ref="Q28:R28"/>
    <mergeCell ref="S28:T28"/>
    <mergeCell ref="O27:P27"/>
    <mergeCell ref="O28:P28"/>
    <mergeCell ref="I29:J29"/>
    <mergeCell ref="K29:L29"/>
    <mergeCell ref="M29:N29"/>
    <mergeCell ref="Q29:R29"/>
    <mergeCell ref="S29:T29"/>
    <mergeCell ref="I30:J30"/>
    <mergeCell ref="K30:L30"/>
    <mergeCell ref="M30:N30"/>
    <mergeCell ref="Q30:R30"/>
    <mergeCell ref="S30:T30"/>
    <mergeCell ref="O29:P29"/>
    <mergeCell ref="O30:P30"/>
    <mergeCell ref="I31:J31"/>
    <mergeCell ref="K31:L31"/>
    <mergeCell ref="M31:N31"/>
    <mergeCell ref="Q31:R31"/>
    <mergeCell ref="S31:T31"/>
    <mergeCell ref="I32:J32"/>
    <mergeCell ref="K32:L32"/>
    <mergeCell ref="M32:N32"/>
    <mergeCell ref="Q32:R32"/>
    <mergeCell ref="S32:T32"/>
    <mergeCell ref="O31:P31"/>
    <mergeCell ref="O32:P32"/>
    <mergeCell ref="I33:J33"/>
    <mergeCell ref="K33:L33"/>
    <mergeCell ref="M33:N33"/>
    <mergeCell ref="Q33:R33"/>
    <mergeCell ref="S33:T33"/>
    <mergeCell ref="I34:J34"/>
    <mergeCell ref="K34:L34"/>
    <mergeCell ref="M34:N34"/>
    <mergeCell ref="Q34:R34"/>
    <mergeCell ref="S34:T34"/>
    <mergeCell ref="O33:P33"/>
    <mergeCell ref="O34:P34"/>
    <mergeCell ref="I35:J35"/>
    <mergeCell ref="K35:L35"/>
    <mergeCell ref="M35:N35"/>
    <mergeCell ref="Q35:R35"/>
    <mergeCell ref="S35:T35"/>
    <mergeCell ref="I36:J36"/>
    <mergeCell ref="K36:L36"/>
    <mergeCell ref="M36:N36"/>
    <mergeCell ref="Q36:R36"/>
    <mergeCell ref="S36:T36"/>
    <mergeCell ref="O35:P35"/>
    <mergeCell ref="O36:P36"/>
    <mergeCell ref="I40:J40"/>
    <mergeCell ref="K40:L40"/>
    <mergeCell ref="M40:N40"/>
    <mergeCell ref="Q40:R40"/>
    <mergeCell ref="S40:T40"/>
    <mergeCell ref="I37:J37"/>
    <mergeCell ref="K37:L37"/>
    <mergeCell ref="M37:N37"/>
    <mergeCell ref="Q37:R37"/>
    <mergeCell ref="S37:T37"/>
    <mergeCell ref="I38:J38"/>
    <mergeCell ref="K38:L38"/>
    <mergeCell ref="M38:N38"/>
    <mergeCell ref="Q38:R38"/>
    <mergeCell ref="S38:T38"/>
    <mergeCell ref="O37:P37"/>
    <mergeCell ref="O38:P38"/>
    <mergeCell ref="O39:P39"/>
    <mergeCell ref="O40:P40"/>
    <mergeCell ref="I9:J9"/>
    <mergeCell ref="I43:J43"/>
    <mergeCell ref="K43:L43"/>
    <mergeCell ref="M43:N43"/>
    <mergeCell ref="Q43:R43"/>
    <mergeCell ref="S43:T43"/>
    <mergeCell ref="I44:J44"/>
    <mergeCell ref="K44:L44"/>
    <mergeCell ref="M44:N44"/>
    <mergeCell ref="Q44:R44"/>
    <mergeCell ref="S44:T44"/>
    <mergeCell ref="I41:J41"/>
    <mergeCell ref="K41:L41"/>
    <mergeCell ref="M41:N41"/>
    <mergeCell ref="Q41:R41"/>
    <mergeCell ref="S41:T41"/>
    <mergeCell ref="I42:J42"/>
    <mergeCell ref="K42:L42"/>
    <mergeCell ref="M42:N42"/>
    <mergeCell ref="Q42:R42"/>
    <mergeCell ref="S42:T42"/>
    <mergeCell ref="I39:J39"/>
    <mergeCell ref="K39:L39"/>
    <mergeCell ref="M39:N39"/>
    <mergeCell ref="M9:N9"/>
    <mergeCell ref="K9:L9"/>
    <mergeCell ref="Q39:R39"/>
    <mergeCell ref="S39:T39"/>
    <mergeCell ref="U1:U2"/>
    <mergeCell ref="V1:V2"/>
    <mergeCell ref="O1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Q5:R5"/>
    <mergeCell ref="S5:T5"/>
    <mergeCell ref="S3:T3"/>
    <mergeCell ref="O41:P41"/>
    <mergeCell ref="O42:P42"/>
    <mergeCell ref="O43:P43"/>
    <mergeCell ref="O44:P44"/>
    <mergeCell ref="W1:W2"/>
    <mergeCell ref="X1:X2"/>
    <mergeCell ref="S45:T45"/>
    <mergeCell ref="S46:T46"/>
    <mergeCell ref="S47:T47"/>
    <mergeCell ref="S9:T9"/>
    <mergeCell ref="Q9:R9"/>
  </mergeCells>
  <pageMargins left="0.7" right="0.7" top="0.78740157499999996" bottom="0.78740157499999996" header="0.3" footer="0.3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3"/>
  <sheetViews>
    <sheetView zoomScale="80" zoomScaleNormal="80" workbookViewId="0">
      <selection sqref="A1:A2"/>
    </sheetView>
  </sheetViews>
  <sheetFormatPr baseColWidth="10" defaultRowHeight="15" outlineLevelCol="1"/>
  <cols>
    <col min="1" max="1" width="40.28515625" customWidth="1"/>
    <col min="2" max="2" width="0" hidden="1" customWidth="1"/>
    <col min="3" max="3" width="8" hidden="1" customWidth="1" outlineLevel="1"/>
    <col min="4" max="4" width="18.5703125" hidden="1" customWidth="1" outlineLevel="1"/>
    <col min="5" max="5" width="18.42578125" hidden="1" customWidth="1" outlineLevel="1"/>
    <col min="6" max="6" width="37.7109375" hidden="1" customWidth="1" collapsed="1"/>
    <col min="7" max="7" width="9.85546875" hidden="1" customWidth="1" outlineLevel="1"/>
    <col min="8" max="8" width="11.42578125" hidden="1" customWidth="1" collapsed="1"/>
    <col min="9" max="9" width="4.28515625" hidden="1" customWidth="1"/>
    <col min="10" max="18" width="11.42578125" hidden="1" customWidth="1"/>
    <col min="20" max="20" width="13.42578125" bestFit="1" customWidth="1"/>
    <col min="21" max="21" width="12.85546875" hidden="1" customWidth="1"/>
    <col min="22" max="22" width="11.42578125" hidden="1" customWidth="1"/>
    <col min="23" max="23" width="12.140625" hidden="1" customWidth="1"/>
    <col min="24" max="24" width="12.5703125" style="40" customWidth="1"/>
    <col min="25" max="25" width="23" customWidth="1" outlineLevel="1"/>
    <col min="28" max="28" width="25" customWidth="1"/>
    <col min="29" max="29" width="32.28515625" customWidth="1"/>
    <col min="30" max="30" width="33.42578125" customWidth="1"/>
    <col min="31" max="31" width="28.7109375" customWidth="1"/>
    <col min="32" max="32" width="14" customWidth="1"/>
    <col min="33" max="33" width="12.7109375" customWidth="1"/>
  </cols>
  <sheetData>
    <row r="1" spans="1:31">
      <c r="A1" s="101" t="s">
        <v>177</v>
      </c>
      <c r="B1" s="101" t="s">
        <v>0</v>
      </c>
      <c r="C1" s="4" t="s">
        <v>1</v>
      </c>
      <c r="D1" s="4" t="s">
        <v>2</v>
      </c>
      <c r="E1" s="4" t="s">
        <v>3</v>
      </c>
      <c r="F1" s="100" t="s">
        <v>4</v>
      </c>
      <c r="G1" s="102" t="s">
        <v>5</v>
      </c>
      <c r="H1" s="103"/>
      <c r="I1" s="92" t="s">
        <v>113</v>
      </c>
      <c r="J1" s="93"/>
      <c r="K1" s="92" t="s">
        <v>114</v>
      </c>
      <c r="L1" s="93"/>
      <c r="M1" s="92" t="s">
        <v>115</v>
      </c>
      <c r="N1" s="93"/>
      <c r="O1" s="92" t="s">
        <v>163</v>
      </c>
      <c r="P1" s="93"/>
      <c r="Q1" s="92" t="s">
        <v>139</v>
      </c>
      <c r="R1" s="93"/>
      <c r="S1" s="92" t="s">
        <v>184</v>
      </c>
      <c r="T1" s="108"/>
      <c r="U1" s="118" t="s">
        <v>138</v>
      </c>
      <c r="V1" s="119" t="s">
        <v>141</v>
      </c>
      <c r="W1" s="116" t="s">
        <v>164</v>
      </c>
      <c r="X1" s="117" t="s">
        <v>186</v>
      </c>
      <c r="Y1" s="121" t="s">
        <v>192</v>
      </c>
    </row>
    <row r="2" spans="1:31">
      <c r="A2" s="101"/>
      <c r="B2" s="101"/>
      <c r="C2" s="4"/>
      <c r="D2" s="4"/>
      <c r="E2" s="4"/>
      <c r="F2" s="101"/>
      <c r="G2" s="103"/>
      <c r="H2" s="103"/>
      <c r="I2" s="92"/>
      <c r="J2" s="93"/>
      <c r="K2" s="92"/>
      <c r="L2" s="93"/>
      <c r="M2" s="92"/>
      <c r="N2" s="93"/>
      <c r="O2" s="92"/>
      <c r="P2" s="93"/>
      <c r="Q2" s="92"/>
      <c r="R2" s="93"/>
      <c r="S2" s="92"/>
      <c r="T2" s="108"/>
      <c r="U2" s="118"/>
      <c r="V2" s="119"/>
      <c r="W2" s="116"/>
      <c r="X2" s="117"/>
      <c r="Y2" s="121"/>
    </row>
    <row r="3" spans="1:31">
      <c r="A3" s="9" t="s">
        <v>6</v>
      </c>
      <c r="B3">
        <v>4804</v>
      </c>
      <c r="C3">
        <v>23</v>
      </c>
      <c r="D3">
        <f t="shared" ref="D3:D69" si="0">B3+C3</f>
        <v>4827</v>
      </c>
      <c r="E3" s="1">
        <f>D3/$G$3</f>
        <v>0.13497567250153794</v>
      </c>
      <c r="F3" s="1">
        <f>E3</f>
        <v>0.13497567250153794</v>
      </c>
      <c r="G3" s="114">
        <f>SUM(D3:D123)</f>
        <v>35762</v>
      </c>
      <c r="H3" s="114"/>
      <c r="I3" s="96">
        <v>78220</v>
      </c>
      <c r="J3" s="97"/>
      <c r="K3" s="96">
        <v>41480</v>
      </c>
      <c r="L3" s="97"/>
      <c r="M3" s="96">
        <v>14690</v>
      </c>
      <c r="N3" s="97"/>
      <c r="O3" s="96">
        <f>K3/I3</f>
        <v>0.53029915622602919</v>
      </c>
      <c r="P3" s="109"/>
      <c r="Q3" s="114">
        <f t="shared" ref="Q3:Q44" si="1">M3/I3</f>
        <v>0.18780363078496548</v>
      </c>
      <c r="R3" s="97"/>
      <c r="S3" s="86">
        <f>1/Q3</f>
        <v>5.3247106875425461</v>
      </c>
      <c r="T3" s="87"/>
      <c r="U3" t="s">
        <v>118</v>
      </c>
      <c r="V3" t="s">
        <v>142</v>
      </c>
      <c r="W3" s="25">
        <v>1997</v>
      </c>
      <c r="X3" s="59" t="s">
        <v>168</v>
      </c>
      <c r="Y3" s="71">
        <v>4.3814967817200063</v>
      </c>
    </row>
    <row r="4" spans="1:31">
      <c r="A4" s="9" t="s">
        <v>154</v>
      </c>
      <c r="B4">
        <v>4135</v>
      </c>
      <c r="C4">
        <v>33</v>
      </c>
      <c r="D4">
        <f t="shared" si="0"/>
        <v>4168</v>
      </c>
      <c r="E4" s="1">
        <f t="shared" ref="E4:E70" si="2">D4/$G$3</f>
        <v>0.11654829148257928</v>
      </c>
      <c r="F4" s="1">
        <f>E4+E3</f>
        <v>0.25152396398411725</v>
      </c>
      <c r="I4" s="96">
        <v>73500</v>
      </c>
      <c r="J4" s="97"/>
      <c r="K4" s="96">
        <v>42100</v>
      </c>
      <c r="L4" s="97"/>
      <c r="M4" s="96">
        <v>18633</v>
      </c>
      <c r="N4" s="97"/>
      <c r="O4" s="96">
        <f t="shared" ref="O4:O44" si="3">K4/I4</f>
        <v>0.57278911564625845</v>
      </c>
      <c r="P4" s="109"/>
      <c r="Q4" s="114">
        <f t="shared" si="1"/>
        <v>0.25351020408163266</v>
      </c>
      <c r="R4" s="97"/>
      <c r="S4" s="86">
        <f t="shared" ref="S4:S44" si="4">1/Q4</f>
        <v>3.9446143938174205</v>
      </c>
      <c r="T4" s="87"/>
      <c r="U4" t="s">
        <v>116</v>
      </c>
      <c r="V4" t="s">
        <v>142</v>
      </c>
      <c r="W4" s="21">
        <v>1988</v>
      </c>
      <c r="X4" s="60" t="s">
        <v>168</v>
      </c>
      <c r="Y4" s="71">
        <v>4.3814967817200063</v>
      </c>
    </row>
    <row r="5" spans="1:31">
      <c r="A5" s="9" t="s">
        <v>7</v>
      </c>
      <c r="B5">
        <v>658</v>
      </c>
      <c r="C5">
        <v>2291</v>
      </c>
      <c r="D5">
        <f t="shared" si="0"/>
        <v>2949</v>
      </c>
      <c r="E5" s="1">
        <f t="shared" si="2"/>
        <v>8.2461830993792298E-2</v>
      </c>
      <c r="F5" s="1">
        <f>E5+F4</f>
        <v>0.33398579497790953</v>
      </c>
      <c r="I5" s="96">
        <v>79000</v>
      </c>
      <c r="J5" s="97"/>
      <c r="K5" s="96">
        <v>44300</v>
      </c>
      <c r="L5" s="97"/>
      <c r="M5" s="96">
        <v>20000</v>
      </c>
      <c r="N5" s="97"/>
      <c r="O5" s="96">
        <f t="shared" si="3"/>
        <v>0.56075949367088607</v>
      </c>
      <c r="P5" s="109"/>
      <c r="Q5" s="114">
        <f t="shared" si="1"/>
        <v>0.25316455696202533</v>
      </c>
      <c r="R5" s="97"/>
      <c r="S5" s="86">
        <f t="shared" si="4"/>
        <v>3.9499999999999997</v>
      </c>
      <c r="T5" s="87"/>
      <c r="U5" t="s">
        <v>132</v>
      </c>
      <c r="V5" t="s">
        <v>142</v>
      </c>
      <c r="W5" s="25">
        <v>2014</v>
      </c>
      <c r="X5" s="40" t="s">
        <v>168</v>
      </c>
      <c r="Y5" s="71">
        <v>4.3814967817200063</v>
      </c>
    </row>
    <row r="6" spans="1:31">
      <c r="A6" s="9" t="s">
        <v>8</v>
      </c>
      <c r="B6">
        <v>160</v>
      </c>
      <c r="C6">
        <v>1827</v>
      </c>
      <c r="D6">
        <f t="shared" si="0"/>
        <v>1987</v>
      </c>
      <c r="E6" s="1">
        <f t="shared" si="2"/>
        <v>5.5561769475980093E-2</v>
      </c>
      <c r="F6" s="1">
        <f t="shared" ref="F6:F69" si="5">E6+F5</f>
        <v>0.38954756445388961</v>
      </c>
      <c r="I6" s="96">
        <v>97000</v>
      </c>
      <c r="J6" s="97"/>
      <c r="K6" s="96">
        <v>50100</v>
      </c>
      <c r="L6" s="97"/>
      <c r="M6" s="96">
        <v>25500</v>
      </c>
      <c r="N6" s="97"/>
      <c r="O6" s="96">
        <f t="shared" si="3"/>
        <v>0.51649484536082479</v>
      </c>
      <c r="P6" s="109"/>
      <c r="Q6" s="114">
        <f t="shared" si="1"/>
        <v>0.26288659793814434</v>
      </c>
      <c r="R6" s="97"/>
      <c r="S6" s="86">
        <f t="shared" si="4"/>
        <v>3.8039215686274508</v>
      </c>
      <c r="T6" s="87"/>
      <c r="U6" t="s">
        <v>132</v>
      </c>
      <c r="V6" t="s">
        <v>142</v>
      </c>
      <c r="W6" s="25">
        <v>2016</v>
      </c>
      <c r="X6" s="40" t="s">
        <v>168</v>
      </c>
      <c r="Y6" s="71">
        <v>4.3814967817200063</v>
      </c>
    </row>
    <row r="7" spans="1:31">
      <c r="A7" s="9" t="s">
        <v>155</v>
      </c>
      <c r="B7">
        <v>1650</v>
      </c>
      <c r="C7">
        <v>61</v>
      </c>
      <c r="D7">
        <f t="shared" si="0"/>
        <v>1711</v>
      </c>
      <c r="E7" s="1">
        <f t="shared" si="2"/>
        <v>4.7844080308707564E-2</v>
      </c>
      <c r="F7" s="1">
        <f t="shared" si="5"/>
        <v>0.43739164476259718</v>
      </c>
      <c r="I7" s="96">
        <v>89000</v>
      </c>
      <c r="J7" s="97"/>
      <c r="K7" s="96">
        <v>48000</v>
      </c>
      <c r="L7" s="97"/>
      <c r="M7" s="96">
        <v>22780</v>
      </c>
      <c r="N7" s="97"/>
      <c r="O7" s="96">
        <f t="shared" si="3"/>
        <v>0.5393258426966292</v>
      </c>
      <c r="P7" s="109"/>
      <c r="Q7" s="114">
        <f t="shared" si="1"/>
        <v>0.25595505617977526</v>
      </c>
      <c r="R7" s="97"/>
      <c r="S7" s="86">
        <f t="shared" si="4"/>
        <v>3.9069359086918354</v>
      </c>
      <c r="T7" s="87"/>
      <c r="U7" t="s">
        <v>118</v>
      </c>
      <c r="V7" t="s">
        <v>142</v>
      </c>
      <c r="W7">
        <v>1996</v>
      </c>
      <c r="X7" s="40" t="s">
        <v>168</v>
      </c>
      <c r="Y7" s="71">
        <v>4.3814967817200063</v>
      </c>
    </row>
    <row r="8" spans="1:31">
      <c r="A8" s="9" t="s">
        <v>156</v>
      </c>
      <c r="B8">
        <v>1249</v>
      </c>
      <c r="C8">
        <v>3</v>
      </c>
      <c r="D8">
        <f t="shared" si="0"/>
        <v>1252</v>
      </c>
      <c r="E8" s="1">
        <f t="shared" si="2"/>
        <v>3.5009227671830435E-2</v>
      </c>
      <c r="F8" s="1" t="e">
        <f>E8+#REF!</f>
        <v>#REF!</v>
      </c>
      <c r="I8" s="96">
        <v>64000</v>
      </c>
      <c r="J8" s="97"/>
      <c r="K8" s="96">
        <v>39200</v>
      </c>
      <c r="L8" s="97"/>
      <c r="M8" s="96">
        <v>17390</v>
      </c>
      <c r="N8" s="97"/>
      <c r="O8" s="96">
        <f t="shared" si="3"/>
        <v>0.61250000000000004</v>
      </c>
      <c r="P8" s="109"/>
      <c r="Q8" s="114">
        <f t="shared" si="1"/>
        <v>0.27171875000000001</v>
      </c>
      <c r="R8" s="97"/>
      <c r="S8" s="86">
        <f t="shared" si="4"/>
        <v>3.6802760207015526</v>
      </c>
      <c r="T8" s="87"/>
      <c r="U8" t="s">
        <v>118</v>
      </c>
      <c r="V8" t="s">
        <v>142</v>
      </c>
      <c r="W8">
        <v>1995</v>
      </c>
      <c r="X8" s="40" t="s">
        <v>168</v>
      </c>
      <c r="Y8" s="71">
        <v>4.3814967817200063</v>
      </c>
    </row>
    <row r="9" spans="1:31" s="13" customFormat="1">
      <c r="A9" s="9" t="s">
        <v>10</v>
      </c>
      <c r="B9" s="13">
        <v>1005</v>
      </c>
      <c r="D9" s="13">
        <f t="shared" si="0"/>
        <v>1005</v>
      </c>
      <c r="E9" s="14">
        <f t="shared" si="2"/>
        <v>2.8102455119959735E-2</v>
      </c>
      <c r="F9" s="14" t="e">
        <f t="shared" ref="F9:F21" si="6">E9+F8</f>
        <v>#REF!</v>
      </c>
      <c r="I9" s="98">
        <v>69400</v>
      </c>
      <c r="J9" s="99"/>
      <c r="K9" s="98">
        <v>37585</v>
      </c>
      <c r="L9" s="99"/>
      <c r="M9" s="98">
        <v>11610</v>
      </c>
      <c r="N9" s="99"/>
      <c r="O9" s="96">
        <f t="shared" si="3"/>
        <v>0.54157060518731992</v>
      </c>
      <c r="P9" s="109"/>
      <c r="Q9" s="98">
        <f t="shared" si="1"/>
        <v>0.16729106628242074</v>
      </c>
      <c r="R9" s="99"/>
      <c r="S9" s="90">
        <f t="shared" si="4"/>
        <v>5.9776055124892338</v>
      </c>
      <c r="T9" s="120"/>
      <c r="U9" s="13" t="s">
        <v>118</v>
      </c>
      <c r="V9" s="13" t="s">
        <v>142</v>
      </c>
      <c r="W9" s="13">
        <v>1997</v>
      </c>
      <c r="X9" s="40" t="s">
        <v>168</v>
      </c>
      <c r="Y9" s="72">
        <v>4.3814967817200063</v>
      </c>
      <c r="AB9"/>
      <c r="AC9"/>
      <c r="AD9"/>
      <c r="AE9"/>
    </row>
    <row r="10" spans="1:31">
      <c r="A10" s="9" t="s">
        <v>157</v>
      </c>
      <c r="B10">
        <v>775</v>
      </c>
      <c r="C10">
        <v>171</v>
      </c>
      <c r="D10">
        <f t="shared" si="0"/>
        <v>946</v>
      </c>
      <c r="E10" s="1">
        <f t="shared" si="2"/>
        <v>2.6452659247245679E-2</v>
      </c>
      <c r="F10" s="1" t="e">
        <f t="shared" si="6"/>
        <v>#REF!</v>
      </c>
      <c r="I10" s="96">
        <v>22500</v>
      </c>
      <c r="J10" s="97"/>
      <c r="K10" s="96">
        <v>12950</v>
      </c>
      <c r="L10" s="97"/>
      <c r="M10" s="96">
        <v>7350</v>
      </c>
      <c r="N10" s="97"/>
      <c r="O10" s="96">
        <f t="shared" si="3"/>
        <v>0.5755555555555556</v>
      </c>
      <c r="P10" s="109"/>
      <c r="Q10" s="96">
        <f t="shared" si="1"/>
        <v>0.32666666666666666</v>
      </c>
      <c r="R10" s="97"/>
      <c r="S10" s="86">
        <f t="shared" si="4"/>
        <v>3.0612244897959182</v>
      </c>
      <c r="T10" s="111"/>
      <c r="U10" t="s">
        <v>116</v>
      </c>
      <c r="V10" t="s">
        <v>142</v>
      </c>
      <c r="W10" s="28">
        <v>1997</v>
      </c>
      <c r="X10" s="66" t="s">
        <v>169</v>
      </c>
      <c r="Y10" s="71">
        <v>4.3814967817200063</v>
      </c>
    </row>
    <row r="11" spans="1:31">
      <c r="A11" s="9" t="s">
        <v>146</v>
      </c>
      <c r="B11">
        <v>829</v>
      </c>
      <c r="C11">
        <v>24</v>
      </c>
      <c r="D11">
        <f t="shared" si="0"/>
        <v>853</v>
      </c>
      <c r="E11" s="1">
        <f t="shared" si="2"/>
        <v>2.3852133549577763E-2</v>
      </c>
      <c r="F11" s="1" t="e">
        <f t="shared" si="6"/>
        <v>#REF!</v>
      </c>
      <c r="I11" s="96">
        <v>299370</v>
      </c>
      <c r="J11" s="97"/>
      <c r="K11" s="96">
        <v>155960</v>
      </c>
      <c r="L11" s="97"/>
      <c r="M11" s="96">
        <v>68570</v>
      </c>
      <c r="N11" s="97"/>
      <c r="O11" s="96">
        <f t="shared" si="3"/>
        <v>0.52096068410328356</v>
      </c>
      <c r="P11" s="109"/>
      <c r="Q11" s="96">
        <f t="shared" si="1"/>
        <v>0.2290476667668771</v>
      </c>
      <c r="R11" s="97"/>
      <c r="S11" s="86">
        <f t="shared" si="4"/>
        <v>4.3659034563220072</v>
      </c>
      <c r="T11" s="111"/>
      <c r="U11" t="s">
        <v>116</v>
      </c>
      <c r="V11" s="15" t="s">
        <v>143</v>
      </c>
      <c r="W11" s="13">
        <v>1997</v>
      </c>
      <c r="X11" s="40" t="s">
        <v>167</v>
      </c>
      <c r="Y11" s="71">
        <v>4.3814967817200063</v>
      </c>
    </row>
    <row r="12" spans="1:31">
      <c r="A12" s="9" t="s">
        <v>12</v>
      </c>
      <c r="B12">
        <v>595</v>
      </c>
      <c r="C12">
        <v>179</v>
      </c>
      <c r="D12">
        <f t="shared" si="0"/>
        <v>774</v>
      </c>
      <c r="E12" s="1">
        <f t="shared" si="2"/>
        <v>2.1643084838655555E-2</v>
      </c>
      <c r="F12" s="1" t="e">
        <f t="shared" si="6"/>
        <v>#REF!</v>
      </c>
      <c r="I12" s="96">
        <v>37500</v>
      </c>
      <c r="J12" s="97"/>
      <c r="K12" s="96">
        <v>21810</v>
      </c>
      <c r="L12" s="97"/>
      <c r="M12" s="96">
        <v>9890</v>
      </c>
      <c r="N12" s="97"/>
      <c r="O12" s="96">
        <f t="shared" si="3"/>
        <v>0.58160000000000001</v>
      </c>
      <c r="P12" s="109"/>
      <c r="Q12" s="96">
        <f t="shared" si="1"/>
        <v>0.26373333333333332</v>
      </c>
      <c r="R12" s="97"/>
      <c r="S12" s="86">
        <f t="shared" si="4"/>
        <v>3.7917087967644085</v>
      </c>
      <c r="T12" s="111"/>
      <c r="U12" t="s">
        <v>116</v>
      </c>
      <c r="V12" t="s">
        <v>142</v>
      </c>
      <c r="W12" s="24">
        <v>2003</v>
      </c>
      <c r="X12" s="66" t="s">
        <v>166</v>
      </c>
      <c r="Y12" s="71">
        <v>4.3814967817200063</v>
      </c>
    </row>
    <row r="13" spans="1:31">
      <c r="A13" s="9" t="s">
        <v>13</v>
      </c>
      <c r="B13">
        <v>451</v>
      </c>
      <c r="C13">
        <v>283</v>
      </c>
      <c r="D13">
        <f t="shared" si="0"/>
        <v>734</v>
      </c>
      <c r="E13" s="1">
        <f t="shared" si="2"/>
        <v>2.0524579162239247E-2</v>
      </c>
      <c r="F13" s="1" t="e">
        <f t="shared" si="6"/>
        <v>#REF!</v>
      </c>
      <c r="I13" s="96">
        <v>244940</v>
      </c>
      <c r="J13" s="97"/>
      <c r="K13" s="96">
        <v>128850</v>
      </c>
      <c r="L13" s="97"/>
      <c r="M13" s="96">
        <v>52587</v>
      </c>
      <c r="N13" s="97"/>
      <c r="O13" s="96">
        <f t="shared" si="3"/>
        <v>0.52604719523148524</v>
      </c>
      <c r="P13" s="109"/>
      <c r="Q13" s="96">
        <f t="shared" si="1"/>
        <v>0.21469339430064505</v>
      </c>
      <c r="R13" s="97"/>
      <c r="S13" s="86">
        <f t="shared" si="4"/>
        <v>4.6578051609713427</v>
      </c>
      <c r="T13" s="111"/>
      <c r="U13" t="s">
        <v>121</v>
      </c>
      <c r="V13" s="15" t="s">
        <v>143</v>
      </c>
      <c r="W13" s="27">
        <v>2013</v>
      </c>
      <c r="X13" s="40" t="s">
        <v>167</v>
      </c>
      <c r="Y13" s="71">
        <v>4.3814967817200063</v>
      </c>
    </row>
    <row r="14" spans="1:31">
      <c r="A14" s="9" t="s">
        <v>14</v>
      </c>
      <c r="B14">
        <v>707</v>
      </c>
      <c r="C14">
        <v>15</v>
      </c>
      <c r="D14">
        <f t="shared" si="0"/>
        <v>722</v>
      </c>
      <c r="E14" s="1">
        <f t="shared" si="2"/>
        <v>2.0189027459314356E-2</v>
      </c>
      <c r="F14" s="1" t="e">
        <f t="shared" si="6"/>
        <v>#REF!</v>
      </c>
      <c r="I14" s="96">
        <v>217000</v>
      </c>
      <c r="J14" s="97"/>
      <c r="K14" s="96">
        <v>118189</v>
      </c>
      <c r="L14" s="97"/>
      <c r="M14" s="96">
        <v>48400</v>
      </c>
      <c r="N14" s="97"/>
      <c r="O14" s="96">
        <f t="shared" si="3"/>
        <v>0.54464976958525346</v>
      </c>
      <c r="P14" s="109"/>
      <c r="Q14" s="96">
        <f t="shared" si="1"/>
        <v>0.22304147465437787</v>
      </c>
      <c r="R14" s="97"/>
      <c r="S14" s="86">
        <f t="shared" si="4"/>
        <v>4.4834710743801658</v>
      </c>
      <c r="T14" s="111"/>
      <c r="U14" t="s">
        <v>118</v>
      </c>
      <c r="V14" s="15" t="s">
        <v>143</v>
      </c>
      <c r="W14" s="22">
        <v>1992</v>
      </c>
      <c r="X14" s="60" t="s">
        <v>167</v>
      </c>
      <c r="Y14" s="71">
        <v>4.3814967817200063</v>
      </c>
    </row>
    <row r="15" spans="1:31" s="13" customFormat="1">
      <c r="A15" s="9" t="s">
        <v>15</v>
      </c>
      <c r="B15" s="13">
        <v>622</v>
      </c>
      <c r="C15" s="13">
        <v>59</v>
      </c>
      <c r="D15" s="13">
        <f t="shared" si="0"/>
        <v>681</v>
      </c>
      <c r="E15" s="14">
        <f t="shared" si="2"/>
        <v>1.9042559140987639E-2</v>
      </c>
      <c r="F15" s="14" t="e">
        <f t="shared" si="6"/>
        <v>#REF!</v>
      </c>
      <c r="I15" s="98">
        <v>156489</v>
      </c>
      <c r="J15" s="99"/>
      <c r="K15" s="98">
        <v>87135</v>
      </c>
      <c r="L15" s="99"/>
      <c r="M15" s="98">
        <v>39140</v>
      </c>
      <c r="N15" s="99"/>
      <c r="O15" s="96">
        <f t="shared" si="3"/>
        <v>0.55681229990606373</v>
      </c>
      <c r="P15" s="109"/>
      <c r="Q15" s="98">
        <f t="shared" si="1"/>
        <v>0.25011342650282131</v>
      </c>
      <c r="R15" s="99"/>
      <c r="S15" s="90">
        <f t="shared" si="4"/>
        <v>3.9981859989780273</v>
      </c>
      <c r="T15" s="113"/>
      <c r="U15" s="13" t="s">
        <v>118</v>
      </c>
      <c r="V15" s="15" t="s">
        <v>143</v>
      </c>
      <c r="W15" s="22">
        <v>1986</v>
      </c>
      <c r="X15" s="60" t="s">
        <v>167</v>
      </c>
      <c r="Y15" s="71">
        <v>4.3814967817200063</v>
      </c>
      <c r="Z15"/>
      <c r="AA15" s="20"/>
      <c r="AB15"/>
      <c r="AC15"/>
      <c r="AD15"/>
      <c r="AE15"/>
    </row>
    <row r="16" spans="1:31">
      <c r="A16" s="9" t="s">
        <v>16</v>
      </c>
      <c r="B16">
        <v>261</v>
      </c>
      <c r="C16">
        <v>403</v>
      </c>
      <c r="D16">
        <f t="shared" si="0"/>
        <v>664</v>
      </c>
      <c r="E16" s="1">
        <f t="shared" si="2"/>
        <v>1.8567194228510709E-2</v>
      </c>
      <c r="F16" s="1" t="e">
        <f t="shared" si="6"/>
        <v>#REF!</v>
      </c>
      <c r="I16" s="96">
        <v>280000</v>
      </c>
      <c r="J16" s="97"/>
      <c r="K16" s="96">
        <v>142400</v>
      </c>
      <c r="L16" s="97"/>
      <c r="M16" s="96">
        <v>53300</v>
      </c>
      <c r="N16" s="97"/>
      <c r="O16" s="96">
        <f t="shared" si="3"/>
        <v>0.50857142857142856</v>
      </c>
      <c r="P16" s="109"/>
      <c r="Q16" s="96">
        <f t="shared" si="1"/>
        <v>0.19035714285714286</v>
      </c>
      <c r="R16" s="97"/>
      <c r="S16" s="86">
        <f t="shared" si="4"/>
        <v>5.2532833020637897</v>
      </c>
      <c r="T16" s="111"/>
      <c r="U16" t="s">
        <v>133</v>
      </c>
      <c r="V16" s="15" t="s">
        <v>143</v>
      </c>
      <c r="W16" s="27">
        <v>2013</v>
      </c>
      <c r="X16" s="40" t="s">
        <v>167</v>
      </c>
      <c r="Y16" s="71">
        <v>4.3814967817200063</v>
      </c>
    </row>
    <row r="17" spans="1:31">
      <c r="A17" s="9" t="s">
        <v>17</v>
      </c>
      <c r="B17">
        <v>600</v>
      </c>
      <c r="D17">
        <f t="shared" si="0"/>
        <v>600</v>
      </c>
      <c r="E17" s="1">
        <f t="shared" si="2"/>
        <v>1.6777585146244618E-2</v>
      </c>
      <c r="F17" s="1" t="e">
        <f t="shared" si="6"/>
        <v>#REF!</v>
      </c>
      <c r="I17" s="96">
        <v>115900</v>
      </c>
      <c r="J17" s="97"/>
      <c r="K17" s="96">
        <v>58040</v>
      </c>
      <c r="L17" s="97"/>
      <c r="M17" s="96">
        <v>25690</v>
      </c>
      <c r="N17" s="97"/>
      <c r="O17" s="96">
        <f t="shared" si="3"/>
        <v>0.5007765314926661</v>
      </c>
      <c r="P17" s="109"/>
      <c r="Q17" s="96">
        <f t="shared" si="1"/>
        <v>0.22165660051768765</v>
      </c>
      <c r="R17" s="97"/>
      <c r="S17" s="86">
        <f t="shared" si="4"/>
        <v>4.5114830673413779</v>
      </c>
      <c r="T17" s="111"/>
      <c r="U17" t="s">
        <v>118</v>
      </c>
      <c r="V17" s="17" t="s">
        <v>142</v>
      </c>
      <c r="W17" s="22">
        <v>1982</v>
      </c>
      <c r="X17" s="60" t="s">
        <v>168</v>
      </c>
      <c r="Y17" s="71">
        <v>4.3814967817200063</v>
      </c>
    </row>
    <row r="18" spans="1:31">
      <c r="A18" s="9" t="s">
        <v>18</v>
      </c>
      <c r="B18">
        <v>547</v>
      </c>
      <c r="C18">
        <v>14</v>
      </c>
      <c r="D18">
        <f t="shared" si="0"/>
        <v>561</v>
      </c>
      <c r="E18" s="1">
        <f t="shared" si="2"/>
        <v>1.5687042111738717E-2</v>
      </c>
      <c r="F18" s="1" t="e">
        <f t="shared" si="6"/>
        <v>#REF!</v>
      </c>
      <c r="I18" s="96">
        <v>230000</v>
      </c>
      <c r="J18" s="97"/>
      <c r="K18" s="96">
        <v>120200</v>
      </c>
      <c r="L18" s="97"/>
      <c r="M18" s="96">
        <v>36400</v>
      </c>
      <c r="N18" s="97"/>
      <c r="O18" s="96">
        <f t="shared" si="3"/>
        <v>0.52260869565217394</v>
      </c>
      <c r="P18" s="109"/>
      <c r="Q18" s="96">
        <f t="shared" si="1"/>
        <v>0.1582608695652174</v>
      </c>
      <c r="R18" s="97"/>
      <c r="S18" s="86">
        <f t="shared" si="4"/>
        <v>6.3186813186813184</v>
      </c>
      <c r="T18" s="111"/>
      <c r="U18" t="s">
        <v>118</v>
      </c>
      <c r="V18" s="16" t="s">
        <v>143</v>
      </c>
      <c r="W18" s="13">
        <v>1997</v>
      </c>
      <c r="X18" s="40" t="s">
        <v>167</v>
      </c>
      <c r="Y18" s="71">
        <v>4.3814967817200063</v>
      </c>
    </row>
    <row r="19" spans="1:31">
      <c r="A19" s="9" t="s">
        <v>19</v>
      </c>
      <c r="B19">
        <v>550</v>
      </c>
      <c r="D19">
        <f t="shared" si="0"/>
        <v>550</v>
      </c>
      <c r="E19" s="1">
        <f t="shared" si="2"/>
        <v>1.5379453050724232E-2</v>
      </c>
      <c r="F19" s="1" t="e">
        <f t="shared" si="6"/>
        <v>#REF!</v>
      </c>
      <c r="I19" s="96">
        <v>74389</v>
      </c>
      <c r="J19" s="97"/>
      <c r="K19" s="96">
        <v>42901</v>
      </c>
      <c r="L19" s="97"/>
      <c r="M19" s="96">
        <v>19831</v>
      </c>
      <c r="N19" s="97"/>
      <c r="O19" s="96">
        <f t="shared" si="3"/>
        <v>0.57671161058758691</v>
      </c>
      <c r="P19" s="109"/>
      <c r="Q19" s="96">
        <f t="shared" si="1"/>
        <v>0.26658511339042062</v>
      </c>
      <c r="R19" s="97"/>
      <c r="S19" s="86">
        <f t="shared" si="4"/>
        <v>3.7511471937875043</v>
      </c>
      <c r="T19" s="111"/>
      <c r="U19" t="s">
        <v>121</v>
      </c>
      <c r="V19" s="17" t="s">
        <v>142</v>
      </c>
      <c r="W19" s="27">
        <v>2000</v>
      </c>
      <c r="X19" s="40" t="s">
        <v>168</v>
      </c>
      <c r="Y19" s="71">
        <v>4.3814967817200063</v>
      </c>
    </row>
    <row r="20" spans="1:31">
      <c r="A20" s="9" t="s">
        <v>20</v>
      </c>
      <c r="B20">
        <v>502</v>
      </c>
      <c r="C20">
        <v>45</v>
      </c>
      <c r="D20">
        <f t="shared" si="0"/>
        <v>547</v>
      </c>
      <c r="E20" s="1">
        <f t="shared" si="2"/>
        <v>1.529556512499301E-2</v>
      </c>
      <c r="F20" s="1" t="e">
        <f t="shared" si="6"/>
        <v>#REF!</v>
      </c>
      <c r="I20" s="96">
        <v>24993</v>
      </c>
      <c r="J20" s="97"/>
      <c r="K20" s="96">
        <v>14968</v>
      </c>
      <c r="L20" s="97"/>
      <c r="M20" s="96">
        <v>7257</v>
      </c>
      <c r="N20" s="97"/>
      <c r="O20" s="96">
        <f t="shared" si="3"/>
        <v>0.59888768855279473</v>
      </c>
      <c r="P20" s="109"/>
      <c r="Q20" s="96">
        <f t="shared" si="1"/>
        <v>0.29036130116432601</v>
      </c>
      <c r="R20" s="97"/>
      <c r="S20" s="86">
        <f t="shared" si="4"/>
        <v>3.44398511781728</v>
      </c>
      <c r="T20" s="111"/>
      <c r="U20" t="s">
        <v>123</v>
      </c>
      <c r="V20" s="17" t="s">
        <v>142</v>
      </c>
      <c r="W20" s="13">
        <v>1998</v>
      </c>
      <c r="X20" s="40" t="s">
        <v>170</v>
      </c>
      <c r="Y20" s="71">
        <v>4.3814967817200063</v>
      </c>
    </row>
    <row r="21" spans="1:31">
      <c r="A21" s="9" t="s">
        <v>21</v>
      </c>
      <c r="B21">
        <v>495</v>
      </c>
      <c r="C21">
        <v>6</v>
      </c>
      <c r="D21">
        <f t="shared" si="0"/>
        <v>501</v>
      </c>
      <c r="E21" s="1">
        <f t="shared" si="2"/>
        <v>1.4009283597114255E-2</v>
      </c>
      <c r="F21" s="1" t="e">
        <f t="shared" si="6"/>
        <v>#REF!</v>
      </c>
      <c r="I21" s="96">
        <v>50300</v>
      </c>
      <c r="J21" s="97"/>
      <c r="K21" s="96">
        <v>28080</v>
      </c>
      <c r="L21" s="97"/>
      <c r="M21" s="96">
        <v>13530</v>
      </c>
      <c r="N21" s="97"/>
      <c r="O21" s="96">
        <f t="shared" si="3"/>
        <v>0.55825049701789264</v>
      </c>
      <c r="P21" s="109"/>
      <c r="Q21" s="114">
        <f t="shared" si="1"/>
        <v>0.26898608349900599</v>
      </c>
      <c r="R21" s="97"/>
      <c r="S21" s="86">
        <f t="shared" si="4"/>
        <v>3.7176644493717661</v>
      </c>
      <c r="T21" s="87"/>
      <c r="U21" t="s">
        <v>116</v>
      </c>
      <c r="V21" s="17" t="s">
        <v>142</v>
      </c>
      <c r="W21" s="23">
        <v>2004</v>
      </c>
      <c r="X21" s="66" t="s">
        <v>166</v>
      </c>
      <c r="Y21" s="71">
        <v>4.3814967817200063</v>
      </c>
    </row>
    <row r="22" spans="1:31">
      <c r="A22" s="9" t="s">
        <v>23</v>
      </c>
      <c r="B22">
        <v>444</v>
      </c>
      <c r="C22">
        <v>30</v>
      </c>
      <c r="D22">
        <f t="shared" si="0"/>
        <v>474</v>
      </c>
      <c r="E22" s="1">
        <f t="shared" si="2"/>
        <v>1.3254292265533247E-2</v>
      </c>
      <c r="F22" s="1" t="e">
        <f>E22+#REF!</f>
        <v>#REF!</v>
      </c>
      <c r="I22" s="96">
        <v>36500</v>
      </c>
      <c r="J22" s="97"/>
      <c r="K22" s="96">
        <v>21430</v>
      </c>
      <c r="L22" s="97"/>
      <c r="M22" s="96">
        <v>10320</v>
      </c>
      <c r="N22" s="97"/>
      <c r="O22" s="96">
        <f t="shared" si="3"/>
        <v>0.5871232876712329</v>
      </c>
      <c r="P22" s="109"/>
      <c r="Q22" s="114">
        <f t="shared" si="1"/>
        <v>0.28273972602739728</v>
      </c>
      <c r="R22" s="97"/>
      <c r="S22" s="86">
        <f t="shared" si="4"/>
        <v>3.5368217054263562</v>
      </c>
      <c r="T22" s="87"/>
      <c r="U22" s="10" t="s">
        <v>129</v>
      </c>
      <c r="V22" s="17" t="s">
        <v>142</v>
      </c>
      <c r="W22" s="23">
        <v>2001</v>
      </c>
      <c r="X22" s="65" t="s">
        <v>170</v>
      </c>
      <c r="Y22" s="71">
        <v>4.3814967817200063</v>
      </c>
    </row>
    <row r="23" spans="1:31" s="12" customFormat="1">
      <c r="A23" s="11" t="s">
        <v>158</v>
      </c>
      <c r="B23" s="12">
        <v>77</v>
      </c>
      <c r="C23" s="12">
        <v>392</v>
      </c>
      <c r="D23" s="12">
        <f t="shared" si="0"/>
        <v>469</v>
      </c>
      <c r="E23" s="1">
        <f t="shared" si="2"/>
        <v>1.3114479055981209E-2</v>
      </c>
      <c r="F23" s="1" t="e">
        <f t="shared" si="5"/>
        <v>#REF!</v>
      </c>
      <c r="I23" s="106">
        <v>63049</v>
      </c>
      <c r="J23" s="107"/>
      <c r="K23" s="106">
        <v>35221</v>
      </c>
      <c r="L23" s="107"/>
      <c r="M23" s="106">
        <v>15127</v>
      </c>
      <c r="N23" s="107"/>
      <c r="O23" s="96">
        <f t="shared" si="3"/>
        <v>0.55862900283906169</v>
      </c>
      <c r="P23" s="109"/>
      <c r="Q23" s="114">
        <f t="shared" si="1"/>
        <v>0.2399245031642056</v>
      </c>
      <c r="R23" s="97"/>
      <c r="S23" s="86">
        <f t="shared" si="4"/>
        <v>4.1679777880610827</v>
      </c>
      <c r="T23" s="87"/>
      <c r="U23" s="12" t="s">
        <v>135</v>
      </c>
      <c r="V23" s="17" t="s">
        <v>142</v>
      </c>
      <c r="W23" s="25">
        <v>2013</v>
      </c>
      <c r="X23" s="42" t="s">
        <v>168</v>
      </c>
      <c r="Y23" s="73">
        <v>4.3814967817200063</v>
      </c>
      <c r="AB23"/>
      <c r="AC23"/>
      <c r="AD23"/>
      <c r="AE23"/>
    </row>
    <row r="24" spans="1:31">
      <c r="A24" s="9" t="s">
        <v>24</v>
      </c>
      <c r="B24">
        <v>431</v>
      </c>
      <c r="D24">
        <f t="shared" si="0"/>
        <v>431</v>
      </c>
      <c r="E24" s="1">
        <f t="shared" si="2"/>
        <v>1.2051898663385716E-2</v>
      </c>
      <c r="F24" s="1" t="e">
        <f t="shared" si="5"/>
        <v>#REF!</v>
      </c>
      <c r="I24" s="96">
        <v>242670</v>
      </c>
      <c r="J24" s="97"/>
      <c r="K24" s="96">
        <v>135875</v>
      </c>
      <c r="L24" s="97"/>
      <c r="M24" s="96">
        <v>54635</v>
      </c>
      <c r="N24" s="97"/>
      <c r="O24" s="96">
        <f t="shared" si="3"/>
        <v>0.55991675938517327</v>
      </c>
      <c r="P24" s="109"/>
      <c r="Q24" s="114">
        <f t="shared" si="1"/>
        <v>0.22514113817117898</v>
      </c>
      <c r="R24" s="97"/>
      <c r="S24" s="86">
        <f t="shared" si="4"/>
        <v>4.4416582776608395</v>
      </c>
      <c r="T24" s="87"/>
      <c r="U24" t="s">
        <v>118</v>
      </c>
      <c r="V24" s="16" t="s">
        <v>143</v>
      </c>
      <c r="W24" s="21">
        <v>1994</v>
      </c>
      <c r="X24" s="60" t="s">
        <v>167</v>
      </c>
      <c r="Y24" s="71">
        <v>4.3814967817200063</v>
      </c>
    </row>
    <row r="25" spans="1:31">
      <c r="A25" s="9" t="s">
        <v>159</v>
      </c>
      <c r="B25">
        <v>422</v>
      </c>
      <c r="D25">
        <f t="shared" si="0"/>
        <v>422</v>
      </c>
      <c r="E25" s="1">
        <f t="shared" si="2"/>
        <v>1.1800234886192048E-2</v>
      </c>
      <c r="F25" s="1" t="e">
        <f t="shared" si="5"/>
        <v>#REF!</v>
      </c>
      <c r="I25" s="96">
        <v>20600</v>
      </c>
      <c r="J25" s="97"/>
      <c r="K25" s="96">
        <v>11940</v>
      </c>
      <c r="L25" s="97"/>
      <c r="M25" s="96">
        <v>5160</v>
      </c>
      <c r="N25" s="97"/>
      <c r="O25" s="96">
        <f t="shared" si="3"/>
        <v>0.57961165048543695</v>
      </c>
      <c r="P25" s="109"/>
      <c r="Q25" s="114">
        <f t="shared" si="1"/>
        <v>0.25048543689320391</v>
      </c>
      <c r="R25" s="97"/>
      <c r="S25" s="86">
        <f t="shared" si="4"/>
        <v>3.9922480620155034</v>
      </c>
      <c r="T25" s="87"/>
      <c r="U25" t="s">
        <v>116</v>
      </c>
      <c r="V25" s="17" t="s">
        <v>142</v>
      </c>
      <c r="W25" s="26">
        <v>1995</v>
      </c>
      <c r="X25" s="59" t="s">
        <v>166</v>
      </c>
      <c r="Y25" s="71">
        <v>4.3814967817200063</v>
      </c>
    </row>
    <row r="26" spans="1:31">
      <c r="A26" s="9" t="s">
        <v>26</v>
      </c>
      <c r="B26">
        <v>328</v>
      </c>
      <c r="C26">
        <v>77</v>
      </c>
      <c r="D26">
        <f t="shared" si="0"/>
        <v>405</v>
      </c>
      <c r="E26" s="1">
        <f t="shared" si="2"/>
        <v>1.1324869973715117E-2</v>
      </c>
      <c r="F26" s="1" t="e">
        <f>E26+#REF!</f>
        <v>#REF!</v>
      </c>
      <c r="I26" s="96">
        <v>219550</v>
      </c>
      <c r="J26" s="97"/>
      <c r="K26" s="96">
        <v>108860</v>
      </c>
      <c r="L26" s="97"/>
      <c r="M26" s="96">
        <v>45439</v>
      </c>
      <c r="N26" s="97"/>
      <c r="O26" s="96">
        <f t="shared" si="3"/>
        <v>0.49583238442268274</v>
      </c>
      <c r="P26" s="109"/>
      <c r="Q26" s="114">
        <f t="shared" si="1"/>
        <v>0.2069642450466864</v>
      </c>
      <c r="R26" s="97"/>
      <c r="S26" s="86">
        <f t="shared" si="4"/>
        <v>4.8317524593410948</v>
      </c>
      <c r="T26" s="87"/>
      <c r="U26" t="s">
        <v>116</v>
      </c>
      <c r="V26" s="16" t="s">
        <v>143</v>
      </c>
      <c r="W26">
        <v>2009</v>
      </c>
      <c r="X26" s="40" t="s">
        <v>167</v>
      </c>
      <c r="Y26" s="71">
        <v>4.3814967817200063</v>
      </c>
    </row>
    <row r="27" spans="1:31" s="13" customFormat="1">
      <c r="A27" s="9" t="s">
        <v>27</v>
      </c>
      <c r="B27" s="13">
        <v>331</v>
      </c>
      <c r="D27" s="13">
        <f t="shared" si="0"/>
        <v>331</v>
      </c>
      <c r="E27" s="14">
        <f t="shared" si="2"/>
        <v>9.2556344723449466E-3</v>
      </c>
      <c r="F27" s="14" t="e">
        <f t="shared" si="5"/>
        <v>#REF!</v>
      </c>
      <c r="I27" s="98">
        <v>396830</v>
      </c>
      <c r="J27" s="99"/>
      <c r="K27" s="98">
        <v>181484</v>
      </c>
      <c r="L27" s="99"/>
      <c r="M27" s="98">
        <v>61186</v>
      </c>
      <c r="N27" s="99"/>
      <c r="O27" s="96">
        <f t="shared" si="3"/>
        <v>0.4573343749212509</v>
      </c>
      <c r="P27" s="109"/>
      <c r="Q27" s="115">
        <f t="shared" si="1"/>
        <v>0.1541869314315954</v>
      </c>
      <c r="R27" s="99"/>
      <c r="S27" s="86">
        <f t="shared" si="4"/>
        <v>6.4856339685548976</v>
      </c>
      <c r="T27" s="87"/>
      <c r="U27" s="13" t="s">
        <v>118</v>
      </c>
      <c r="V27" s="16" t="s">
        <v>143</v>
      </c>
      <c r="W27" s="21">
        <v>1988</v>
      </c>
      <c r="X27" s="60" t="s">
        <v>167</v>
      </c>
      <c r="Y27" s="72">
        <v>4.3814967817200063</v>
      </c>
      <c r="AB27"/>
      <c r="AC27"/>
      <c r="AD27"/>
      <c r="AE27"/>
    </row>
    <row r="28" spans="1:31">
      <c r="A28" s="9" t="s">
        <v>28</v>
      </c>
      <c r="B28">
        <v>297</v>
      </c>
      <c r="D28">
        <f t="shared" si="0"/>
        <v>297</v>
      </c>
      <c r="E28" s="1">
        <f t="shared" si="2"/>
        <v>8.3049046473910853E-3</v>
      </c>
      <c r="F28" s="1" t="e">
        <f t="shared" si="5"/>
        <v>#REF!</v>
      </c>
      <c r="I28" s="96">
        <v>56470</v>
      </c>
      <c r="J28" s="97"/>
      <c r="K28" s="96">
        <v>31869</v>
      </c>
      <c r="L28" s="97"/>
      <c r="M28" s="96">
        <v>16030</v>
      </c>
      <c r="N28" s="97"/>
      <c r="O28" s="96">
        <f t="shared" si="3"/>
        <v>0.56435275367451743</v>
      </c>
      <c r="P28" s="109"/>
      <c r="Q28" s="114">
        <f t="shared" si="1"/>
        <v>0.283867540286878</v>
      </c>
      <c r="R28" s="97"/>
      <c r="S28" s="86">
        <f t="shared" si="4"/>
        <v>3.5227698066126014</v>
      </c>
      <c r="T28" s="87"/>
      <c r="U28" t="s">
        <v>118</v>
      </c>
      <c r="V28" s="17" t="s">
        <v>142</v>
      </c>
      <c r="W28" s="21">
        <v>1984</v>
      </c>
      <c r="X28" s="60" t="s">
        <v>168</v>
      </c>
      <c r="Y28" s="71">
        <v>4.3814967817200063</v>
      </c>
    </row>
    <row r="29" spans="1:31">
      <c r="A29" s="9" t="s">
        <v>147</v>
      </c>
      <c r="B29">
        <v>233</v>
      </c>
      <c r="C29">
        <v>52</v>
      </c>
      <c r="D29">
        <f t="shared" si="0"/>
        <v>285</v>
      </c>
      <c r="E29" s="1">
        <f t="shared" si="2"/>
        <v>7.9693529444661935E-3</v>
      </c>
      <c r="F29" s="1" t="e">
        <f t="shared" si="5"/>
        <v>#REF!</v>
      </c>
      <c r="I29" s="96">
        <v>560000</v>
      </c>
      <c r="J29" s="97"/>
      <c r="K29" s="96">
        <v>270015</v>
      </c>
      <c r="L29" s="97"/>
      <c r="M29" s="96">
        <v>90985</v>
      </c>
      <c r="N29" s="97"/>
      <c r="O29" s="96">
        <f t="shared" si="3"/>
        <v>0.48216964285714287</v>
      </c>
      <c r="P29" s="109"/>
      <c r="Q29" s="114">
        <f t="shared" si="1"/>
        <v>0.16247321428571429</v>
      </c>
      <c r="R29" s="97"/>
      <c r="S29" s="86">
        <f t="shared" si="4"/>
        <v>6.154860691322745</v>
      </c>
      <c r="T29" s="87"/>
      <c r="U29" t="s">
        <v>116</v>
      </c>
      <c r="V29" s="16" t="s">
        <v>143</v>
      </c>
      <c r="W29">
        <v>2005</v>
      </c>
      <c r="X29" s="40" t="s">
        <v>167</v>
      </c>
      <c r="Y29" s="71">
        <v>4.3814967817200063</v>
      </c>
    </row>
    <row r="30" spans="1:31">
      <c r="A30" s="9" t="s">
        <v>176</v>
      </c>
      <c r="B30">
        <v>263</v>
      </c>
      <c r="C30">
        <v>10</v>
      </c>
      <c r="D30">
        <f t="shared" si="0"/>
        <v>273</v>
      </c>
      <c r="E30" s="1">
        <f t="shared" si="2"/>
        <v>7.6338012415413008E-3</v>
      </c>
      <c r="F30" s="1" t="e">
        <f t="shared" si="5"/>
        <v>#REF!</v>
      </c>
      <c r="I30" s="96">
        <v>5670</v>
      </c>
      <c r="J30" s="97"/>
      <c r="K30" s="96">
        <v>3121</v>
      </c>
      <c r="L30" s="97"/>
      <c r="M30" s="96">
        <v>1474</v>
      </c>
      <c r="N30" s="97"/>
      <c r="O30" s="96">
        <f t="shared" si="3"/>
        <v>0.5504409171075838</v>
      </c>
      <c r="P30" s="109"/>
      <c r="Q30" s="114">
        <f t="shared" si="1"/>
        <v>0.25996472663139331</v>
      </c>
      <c r="R30" s="97"/>
      <c r="S30" s="86">
        <f t="shared" si="4"/>
        <v>3.8466757123473538</v>
      </c>
      <c r="T30" s="87"/>
      <c r="U30" t="s">
        <v>116</v>
      </c>
      <c r="V30" s="17" t="s">
        <v>142</v>
      </c>
      <c r="W30" s="23">
        <v>2008</v>
      </c>
      <c r="X30" s="65" t="s">
        <v>170</v>
      </c>
      <c r="Y30" s="71">
        <v>4.3814967817200063</v>
      </c>
    </row>
    <row r="31" spans="1:31">
      <c r="A31" s="9" t="s">
        <v>29</v>
      </c>
      <c r="B31">
        <v>266</v>
      </c>
      <c r="D31">
        <f t="shared" si="0"/>
        <v>266</v>
      </c>
      <c r="E31" s="1">
        <f t="shared" si="2"/>
        <v>7.438062748168447E-3</v>
      </c>
      <c r="F31" s="1" t="e">
        <f t="shared" si="5"/>
        <v>#REF!</v>
      </c>
      <c r="I31" s="96">
        <v>33000</v>
      </c>
      <c r="J31" s="97"/>
      <c r="K31" s="96">
        <v>19730</v>
      </c>
      <c r="L31" s="97"/>
      <c r="M31" s="96">
        <v>8530</v>
      </c>
      <c r="N31" s="97"/>
      <c r="O31" s="96">
        <f t="shared" si="3"/>
        <v>0.5978787878787879</v>
      </c>
      <c r="P31" s="109"/>
      <c r="Q31" s="114">
        <f t="shared" si="1"/>
        <v>0.25848484848484848</v>
      </c>
      <c r="R31" s="97"/>
      <c r="S31" s="86">
        <f t="shared" si="4"/>
        <v>3.8686987104337631</v>
      </c>
      <c r="T31" s="87"/>
      <c r="U31" s="10" t="s">
        <v>127</v>
      </c>
      <c r="V31" s="17" t="s">
        <v>142</v>
      </c>
      <c r="W31" s="23">
        <v>1999</v>
      </c>
      <c r="X31" s="65" t="s">
        <v>170</v>
      </c>
      <c r="Y31" s="71">
        <v>4.3814967817200063</v>
      </c>
    </row>
    <row r="32" spans="1:31">
      <c r="A32" s="9" t="s">
        <v>30</v>
      </c>
      <c r="B32">
        <v>261</v>
      </c>
      <c r="D32">
        <f t="shared" si="0"/>
        <v>261</v>
      </c>
      <c r="E32" s="1">
        <f t="shared" si="2"/>
        <v>7.2982495386164081E-3</v>
      </c>
      <c r="F32" s="1" t="e">
        <f t="shared" si="5"/>
        <v>#REF!</v>
      </c>
      <c r="I32" s="96">
        <v>62820</v>
      </c>
      <c r="J32" s="97"/>
      <c r="K32" s="96">
        <v>33370</v>
      </c>
      <c r="L32" s="97"/>
      <c r="M32" s="96">
        <v>17740</v>
      </c>
      <c r="N32" s="97"/>
      <c r="O32" s="96">
        <f t="shared" si="3"/>
        <v>0.53120025469595666</v>
      </c>
      <c r="P32" s="109"/>
      <c r="Q32" s="114">
        <f t="shared" si="1"/>
        <v>0.28239414199299584</v>
      </c>
      <c r="R32" s="97"/>
      <c r="S32" s="86">
        <f t="shared" si="4"/>
        <v>3.5411499436302143</v>
      </c>
      <c r="T32" s="87"/>
      <c r="U32" t="s">
        <v>118</v>
      </c>
      <c r="V32" s="17" t="s">
        <v>142</v>
      </c>
      <c r="W32" s="21">
        <v>1988</v>
      </c>
      <c r="X32" s="60" t="s">
        <v>168</v>
      </c>
      <c r="Y32" s="71">
        <v>4.3814967817200063</v>
      </c>
    </row>
    <row r="33" spans="1:25">
      <c r="A33" s="9" t="s">
        <v>172</v>
      </c>
      <c r="B33">
        <v>213</v>
      </c>
      <c r="C33">
        <v>22</v>
      </c>
      <c r="D33">
        <f t="shared" si="0"/>
        <v>235</v>
      </c>
      <c r="E33" s="1">
        <f t="shared" si="2"/>
        <v>6.5712208489458086E-3</v>
      </c>
      <c r="F33" s="1" t="e">
        <f t="shared" si="5"/>
        <v>#REF!</v>
      </c>
      <c r="I33" s="96">
        <v>18600</v>
      </c>
      <c r="J33" s="97"/>
      <c r="K33" s="96">
        <v>11250</v>
      </c>
      <c r="L33" s="97"/>
      <c r="M33" s="96">
        <v>5450</v>
      </c>
      <c r="N33" s="97"/>
      <c r="O33" s="96">
        <f>K33/I33</f>
        <v>0.60483870967741937</v>
      </c>
      <c r="P33" s="109"/>
      <c r="Q33" s="114">
        <f t="shared" si="1"/>
        <v>0.29301075268817206</v>
      </c>
      <c r="R33" s="97"/>
      <c r="S33" s="86">
        <f t="shared" si="4"/>
        <v>3.4128440366972477</v>
      </c>
      <c r="T33" s="87"/>
      <c r="U33" t="s">
        <v>116</v>
      </c>
      <c r="V33" s="17" t="s">
        <v>142</v>
      </c>
      <c r="W33" s="23">
        <v>1995</v>
      </c>
      <c r="X33" s="65" t="s">
        <v>170</v>
      </c>
      <c r="Y33" s="71">
        <v>4.3814967817200063</v>
      </c>
    </row>
    <row r="34" spans="1:25">
      <c r="A34" s="9" t="s">
        <v>148</v>
      </c>
      <c r="B34">
        <v>16</v>
      </c>
      <c r="C34">
        <v>207</v>
      </c>
      <c r="D34">
        <f t="shared" si="0"/>
        <v>223</v>
      </c>
      <c r="E34" s="1">
        <f t="shared" si="2"/>
        <v>6.235669146020916E-3</v>
      </c>
      <c r="F34" s="1" t="e">
        <f t="shared" si="5"/>
        <v>#REF!</v>
      </c>
      <c r="I34" s="96">
        <v>251000</v>
      </c>
      <c r="J34" s="97"/>
      <c r="K34" s="96">
        <v>132000</v>
      </c>
      <c r="L34" s="97"/>
      <c r="M34" s="96">
        <v>44000</v>
      </c>
      <c r="N34" s="97"/>
      <c r="O34" s="96">
        <f t="shared" si="3"/>
        <v>0.52589641434262946</v>
      </c>
      <c r="P34" s="109"/>
      <c r="Q34" s="114">
        <f t="shared" si="1"/>
        <v>0.1752988047808765</v>
      </c>
      <c r="R34" s="97"/>
      <c r="S34" s="86">
        <f t="shared" si="4"/>
        <v>5.7045454545454541</v>
      </c>
      <c r="T34" s="87"/>
      <c r="U34" t="s">
        <v>137</v>
      </c>
      <c r="V34" s="16" t="s">
        <v>143</v>
      </c>
      <c r="W34" s="25">
        <v>2018</v>
      </c>
      <c r="X34" s="59" t="s">
        <v>167</v>
      </c>
      <c r="Y34" s="71">
        <v>4.3814967817200063</v>
      </c>
    </row>
    <row r="35" spans="1:25">
      <c r="A35" s="9" t="s">
        <v>161</v>
      </c>
      <c r="B35">
        <v>222</v>
      </c>
      <c r="D35">
        <f t="shared" si="0"/>
        <v>222</v>
      </c>
      <c r="E35" s="1">
        <f t="shared" si="2"/>
        <v>6.207706504110508E-3</v>
      </c>
      <c r="F35" s="1" t="e">
        <f t="shared" si="5"/>
        <v>#REF!</v>
      </c>
      <c r="I35" s="96">
        <v>58061</v>
      </c>
      <c r="J35" s="97"/>
      <c r="K35" s="96">
        <v>35330</v>
      </c>
      <c r="L35" s="97"/>
      <c r="M35" s="96">
        <v>18195</v>
      </c>
      <c r="N35" s="97"/>
      <c r="O35" s="96">
        <f t="shared" si="3"/>
        <v>0.60849795904307535</v>
      </c>
      <c r="P35" s="109"/>
      <c r="Q35" s="114">
        <f t="shared" si="1"/>
        <v>0.31337731007044317</v>
      </c>
      <c r="R35" s="97"/>
      <c r="S35" s="86">
        <f t="shared" si="4"/>
        <v>3.1910414949161856</v>
      </c>
      <c r="T35" s="87"/>
      <c r="U35" t="s">
        <v>121</v>
      </c>
      <c r="V35" s="17" t="s">
        <v>142</v>
      </c>
      <c r="W35">
        <v>1979</v>
      </c>
      <c r="X35" s="40" t="s">
        <v>166</v>
      </c>
      <c r="Y35" s="71">
        <v>4.3814967817200063</v>
      </c>
    </row>
    <row r="36" spans="1:25">
      <c r="A36" s="9" t="s">
        <v>32</v>
      </c>
      <c r="B36">
        <v>164</v>
      </c>
      <c r="C36">
        <v>40</v>
      </c>
      <c r="D36">
        <f t="shared" si="0"/>
        <v>204</v>
      </c>
      <c r="E36" s="1">
        <f t="shared" si="2"/>
        <v>5.7043789497231694E-3</v>
      </c>
      <c r="F36" s="1" t="e">
        <f t="shared" si="5"/>
        <v>#REF!</v>
      </c>
      <c r="I36" s="96">
        <v>347450</v>
      </c>
      <c r="J36" s="97"/>
      <c r="K36" s="96">
        <v>145150</v>
      </c>
      <c r="L36" s="97"/>
      <c r="M36" s="96">
        <v>102000</v>
      </c>
      <c r="N36" s="97"/>
      <c r="O36" s="96">
        <f t="shared" si="3"/>
        <v>0.41775795078428551</v>
      </c>
      <c r="P36" s="109"/>
      <c r="Q36" s="114">
        <f t="shared" si="1"/>
        <v>0.29356741977262918</v>
      </c>
      <c r="R36" s="97"/>
      <c r="S36" s="86">
        <f t="shared" si="4"/>
        <v>3.4063725490196077</v>
      </c>
      <c r="T36" s="87"/>
      <c r="U36" t="s">
        <v>116</v>
      </c>
      <c r="V36" s="16" t="s">
        <v>143</v>
      </c>
      <c r="W36">
        <v>2008</v>
      </c>
      <c r="X36" s="40" t="s">
        <v>167</v>
      </c>
      <c r="Y36" s="71">
        <v>4.3814967817200063</v>
      </c>
    </row>
    <row r="37" spans="1:25">
      <c r="A37" s="9" t="s">
        <v>149</v>
      </c>
      <c r="B37">
        <v>202</v>
      </c>
      <c r="D37">
        <f t="shared" si="0"/>
        <v>202</v>
      </c>
      <c r="E37" s="1">
        <f t="shared" si="2"/>
        <v>5.6484536659023544E-3</v>
      </c>
      <c r="F37" s="1" t="e">
        <f t="shared" si="5"/>
        <v>#REF!</v>
      </c>
      <c r="I37" s="96">
        <v>150000</v>
      </c>
      <c r="J37" s="97"/>
      <c r="K37" s="96">
        <v>79666</v>
      </c>
      <c r="L37" s="97"/>
      <c r="M37" s="96">
        <v>33300</v>
      </c>
      <c r="N37" s="97"/>
      <c r="O37" s="96">
        <f t="shared" si="3"/>
        <v>0.53110666666666662</v>
      </c>
      <c r="P37" s="109"/>
      <c r="Q37" s="114">
        <f t="shared" si="1"/>
        <v>0.222</v>
      </c>
      <c r="R37" s="97"/>
      <c r="S37" s="86">
        <f t="shared" si="4"/>
        <v>4.5045045045045047</v>
      </c>
      <c r="T37" s="87"/>
      <c r="U37" t="s">
        <v>118</v>
      </c>
      <c r="V37" s="16" t="s">
        <v>143</v>
      </c>
      <c r="W37" s="21">
        <v>1983</v>
      </c>
      <c r="X37" s="60" t="s">
        <v>167</v>
      </c>
      <c r="Y37" s="71">
        <v>4.3814967817200063</v>
      </c>
    </row>
    <row r="38" spans="1:25">
      <c r="A38" s="9" t="s">
        <v>162</v>
      </c>
      <c r="B38">
        <v>202</v>
      </c>
      <c r="D38">
        <f t="shared" si="0"/>
        <v>202</v>
      </c>
      <c r="E38" s="1">
        <f t="shared" si="2"/>
        <v>5.6484536659023544E-3</v>
      </c>
      <c r="F38" s="1" t="e">
        <f t="shared" si="5"/>
        <v>#REF!</v>
      </c>
      <c r="I38" s="96">
        <v>13150</v>
      </c>
      <c r="J38" s="97"/>
      <c r="K38" s="96">
        <v>8140</v>
      </c>
      <c r="L38" s="97"/>
      <c r="M38" s="96">
        <v>3880</v>
      </c>
      <c r="N38" s="97"/>
      <c r="O38" s="96">
        <f t="shared" si="3"/>
        <v>0.61901140684410649</v>
      </c>
      <c r="P38" s="109"/>
      <c r="Q38" s="114">
        <f t="shared" si="1"/>
        <v>0.29505703422053231</v>
      </c>
      <c r="R38" s="97"/>
      <c r="S38" s="86">
        <f t="shared" si="4"/>
        <v>3.3891752577319587</v>
      </c>
      <c r="T38" s="87"/>
      <c r="U38" s="10" t="s">
        <v>129</v>
      </c>
      <c r="V38" s="17" t="s">
        <v>142</v>
      </c>
      <c r="W38">
        <v>1983</v>
      </c>
      <c r="X38" s="40" t="s">
        <v>170</v>
      </c>
      <c r="Y38" s="71">
        <v>4.3814967817200063</v>
      </c>
    </row>
    <row r="39" spans="1:25">
      <c r="A39" s="9" t="s">
        <v>173</v>
      </c>
      <c r="B39">
        <v>196</v>
      </c>
      <c r="D39">
        <f t="shared" si="0"/>
        <v>196</v>
      </c>
      <c r="E39" s="1">
        <f t="shared" si="2"/>
        <v>5.4806778144399085E-3</v>
      </c>
      <c r="F39" s="1" t="e">
        <f t="shared" si="5"/>
        <v>#REF!</v>
      </c>
      <c r="I39" s="96">
        <v>6577</v>
      </c>
      <c r="J39" s="97"/>
      <c r="K39" s="96">
        <v>3963</v>
      </c>
      <c r="L39" s="97"/>
      <c r="M39" s="96">
        <v>2214</v>
      </c>
      <c r="N39" s="97"/>
      <c r="O39" s="96">
        <f t="shared" si="3"/>
        <v>0.60255435608940244</v>
      </c>
      <c r="P39" s="109"/>
      <c r="Q39" s="114">
        <f t="shared" si="1"/>
        <v>0.33662764178196747</v>
      </c>
      <c r="R39" s="97"/>
      <c r="S39" s="86">
        <f t="shared" si="4"/>
        <v>2.9706413730803973</v>
      </c>
      <c r="T39" s="87"/>
      <c r="U39" s="10" t="s">
        <v>130</v>
      </c>
      <c r="V39" s="17" t="s">
        <v>142</v>
      </c>
      <c r="W39">
        <v>1970</v>
      </c>
      <c r="X39" s="40" t="s">
        <v>170</v>
      </c>
      <c r="Y39" s="71">
        <v>4.3814967817200063</v>
      </c>
    </row>
    <row r="40" spans="1:25">
      <c r="A40" s="9" t="s">
        <v>34</v>
      </c>
      <c r="B40">
        <v>184</v>
      </c>
      <c r="D40">
        <f t="shared" si="0"/>
        <v>184</v>
      </c>
      <c r="E40" s="1">
        <f t="shared" si="2"/>
        <v>5.1451261115150158E-3</v>
      </c>
      <c r="F40" s="1" t="e">
        <f t="shared" si="5"/>
        <v>#REF!</v>
      </c>
      <c r="I40" s="96">
        <v>7765</v>
      </c>
      <c r="J40" s="97"/>
      <c r="K40" s="96">
        <v>4732</v>
      </c>
      <c r="L40" s="97"/>
      <c r="M40" s="96">
        <v>1950</v>
      </c>
      <c r="N40" s="97"/>
      <c r="O40" s="96">
        <f t="shared" si="3"/>
        <v>0.60940115904700576</v>
      </c>
      <c r="P40" s="109"/>
      <c r="Q40" s="114">
        <f t="shared" si="1"/>
        <v>0.25112685125563428</v>
      </c>
      <c r="R40" s="97"/>
      <c r="S40" s="86">
        <f t="shared" si="4"/>
        <v>3.9820512820512817</v>
      </c>
      <c r="T40" s="87"/>
      <c r="U40" t="s">
        <v>131</v>
      </c>
      <c r="V40" s="17" t="s">
        <v>142</v>
      </c>
      <c r="W40">
        <v>1982</v>
      </c>
      <c r="X40" s="40" t="s">
        <v>170</v>
      </c>
      <c r="Y40" s="71">
        <v>4.3814967817200063</v>
      </c>
    </row>
    <row r="41" spans="1:25">
      <c r="A41" s="9" t="s">
        <v>35</v>
      </c>
      <c r="B41">
        <v>21</v>
      </c>
      <c r="C41">
        <v>152</v>
      </c>
      <c r="D41">
        <f t="shared" si="0"/>
        <v>173</v>
      </c>
      <c r="E41" s="1">
        <f t="shared" si="2"/>
        <v>4.8375370505005311E-3</v>
      </c>
      <c r="F41" s="1" t="e">
        <f t="shared" si="5"/>
        <v>#REF!</v>
      </c>
      <c r="I41" s="96">
        <v>316000</v>
      </c>
      <c r="J41" s="97"/>
      <c r="K41" s="96">
        <v>155000</v>
      </c>
      <c r="L41" s="97"/>
      <c r="M41" s="96">
        <v>68000</v>
      </c>
      <c r="N41" s="97"/>
      <c r="O41" s="96">
        <f t="shared" si="3"/>
        <v>0.49050632911392406</v>
      </c>
      <c r="P41" s="109"/>
      <c r="Q41" s="114">
        <f t="shared" si="1"/>
        <v>0.21518987341772153</v>
      </c>
      <c r="R41" s="97"/>
      <c r="S41" s="86">
        <f t="shared" si="4"/>
        <v>4.6470588235294112</v>
      </c>
      <c r="T41" s="87"/>
      <c r="U41" t="s">
        <v>116</v>
      </c>
      <c r="V41" s="16" t="s">
        <v>143</v>
      </c>
      <c r="W41">
        <v>2016</v>
      </c>
      <c r="X41" s="40" t="s">
        <v>167</v>
      </c>
      <c r="Y41" s="71">
        <v>4.3814967817200063</v>
      </c>
    </row>
    <row r="42" spans="1:25">
      <c r="A42" s="9" t="s">
        <v>36</v>
      </c>
      <c r="B42" s="7">
        <v>160</v>
      </c>
      <c r="C42" s="7">
        <v>1</v>
      </c>
      <c r="D42" s="7">
        <f t="shared" si="0"/>
        <v>161</v>
      </c>
      <c r="E42" s="8">
        <f t="shared" si="2"/>
        <v>4.5019853475756393E-3</v>
      </c>
      <c r="F42" s="8" t="e">
        <f t="shared" si="5"/>
        <v>#REF!</v>
      </c>
      <c r="G42" s="7"/>
      <c r="H42" s="5"/>
      <c r="I42" s="96">
        <v>48790</v>
      </c>
      <c r="J42" s="97"/>
      <c r="K42" s="96">
        <v>28970</v>
      </c>
      <c r="L42" s="97"/>
      <c r="M42" s="96">
        <v>12720</v>
      </c>
      <c r="N42" s="97"/>
      <c r="O42" s="96">
        <f t="shared" si="3"/>
        <v>0.59376921500307445</v>
      </c>
      <c r="P42" s="109"/>
      <c r="Q42" s="114">
        <f t="shared" si="1"/>
        <v>0.26070916171346586</v>
      </c>
      <c r="R42" s="97"/>
      <c r="S42" s="86">
        <f t="shared" si="4"/>
        <v>3.8356918238993711</v>
      </c>
      <c r="T42" s="87"/>
      <c r="U42" t="s">
        <v>116</v>
      </c>
      <c r="V42" s="17" t="s">
        <v>142</v>
      </c>
      <c r="W42" s="26">
        <v>2004</v>
      </c>
      <c r="X42" s="66" t="s">
        <v>166</v>
      </c>
      <c r="Y42" s="71">
        <v>4.3814967817200063</v>
      </c>
    </row>
    <row r="43" spans="1:25">
      <c r="A43" s="9" t="s">
        <v>37</v>
      </c>
      <c r="B43">
        <v>160</v>
      </c>
      <c r="D43">
        <f t="shared" si="0"/>
        <v>160</v>
      </c>
      <c r="E43" s="1">
        <f t="shared" si="2"/>
        <v>4.4740227056652314E-3</v>
      </c>
      <c r="F43" s="1" t="e">
        <f t="shared" si="5"/>
        <v>#REF!</v>
      </c>
      <c r="I43" s="96">
        <v>35990</v>
      </c>
      <c r="J43" s="97"/>
      <c r="K43" s="96">
        <v>21140</v>
      </c>
      <c r="L43" s="97"/>
      <c r="M43" s="96">
        <v>9000</v>
      </c>
      <c r="N43" s="97"/>
      <c r="O43" s="96">
        <f t="shared" si="3"/>
        <v>0.58738538482911917</v>
      </c>
      <c r="P43" s="109"/>
      <c r="Q43" s="114">
        <f t="shared" si="1"/>
        <v>0.25006946373992778</v>
      </c>
      <c r="R43" s="97"/>
      <c r="S43" s="86">
        <f t="shared" si="4"/>
        <v>3.9988888888888887</v>
      </c>
      <c r="T43" s="87"/>
      <c r="U43" t="s">
        <v>116</v>
      </c>
      <c r="V43" s="17" t="s">
        <v>142</v>
      </c>
      <c r="W43" s="26">
        <v>2002</v>
      </c>
      <c r="X43" s="66" t="s">
        <v>166</v>
      </c>
      <c r="Y43" s="71">
        <v>4.3814967817200063</v>
      </c>
    </row>
    <row r="44" spans="1:25">
      <c r="A44" s="9" t="s">
        <v>38</v>
      </c>
      <c r="B44" s="2">
        <v>29</v>
      </c>
      <c r="C44" s="2">
        <v>123</v>
      </c>
      <c r="D44" s="2">
        <f t="shared" si="0"/>
        <v>152</v>
      </c>
      <c r="E44" s="3">
        <f t="shared" si="2"/>
        <v>4.2503215703819696E-3</v>
      </c>
      <c r="F44" s="3" t="e">
        <f t="shared" si="5"/>
        <v>#REF!</v>
      </c>
      <c r="G44" s="2"/>
      <c r="H44" s="2"/>
      <c r="I44" s="96">
        <v>254011</v>
      </c>
      <c r="J44" s="97"/>
      <c r="K44" s="96">
        <v>135500</v>
      </c>
      <c r="L44" s="97"/>
      <c r="M44" s="96">
        <v>57277</v>
      </c>
      <c r="N44" s="97"/>
      <c r="O44" s="96">
        <f t="shared" si="3"/>
        <v>0.53344146513339974</v>
      </c>
      <c r="P44" s="109"/>
      <c r="Q44" s="114">
        <f t="shared" si="1"/>
        <v>0.22549023467487628</v>
      </c>
      <c r="R44" s="97"/>
      <c r="S44" s="86">
        <f t="shared" si="4"/>
        <v>4.4347818496080453</v>
      </c>
      <c r="T44" s="87"/>
      <c r="U44" t="s">
        <v>121</v>
      </c>
      <c r="V44" s="16" t="s">
        <v>143</v>
      </c>
      <c r="W44">
        <v>2017</v>
      </c>
      <c r="X44" s="40" t="s">
        <v>167</v>
      </c>
      <c r="Y44" s="71">
        <v>4.3814967817200063</v>
      </c>
    </row>
    <row r="45" spans="1:25">
      <c r="A45" s="79" t="s">
        <v>150</v>
      </c>
      <c r="B45" s="7"/>
      <c r="C45" s="7"/>
      <c r="D45" s="7"/>
      <c r="E45" s="8"/>
      <c r="F45" s="8"/>
      <c r="G45" s="7"/>
      <c r="H45" s="7"/>
      <c r="I45" s="32"/>
      <c r="J45" s="32"/>
      <c r="K45" s="32"/>
      <c r="L45" s="32"/>
      <c r="M45" s="32"/>
      <c r="N45" s="32"/>
      <c r="O45" s="32"/>
      <c r="P45" s="32"/>
      <c r="Q45" s="29"/>
      <c r="R45" s="32"/>
      <c r="S45" s="111">
        <f>1/(12000/187700)</f>
        <v>15.641666666666667</v>
      </c>
      <c r="T45" s="111"/>
      <c r="V45" s="17" t="s">
        <v>153</v>
      </c>
    </row>
    <row r="46" spans="1:25">
      <c r="A46" s="79" t="s">
        <v>151</v>
      </c>
      <c r="B46" s="7"/>
      <c r="C46" s="7"/>
      <c r="D46" s="7"/>
      <c r="E46" s="8"/>
      <c r="F46" s="8"/>
      <c r="G46" s="7"/>
      <c r="H46" s="7"/>
      <c r="I46" s="32"/>
      <c r="J46" s="32"/>
      <c r="K46" s="32"/>
      <c r="L46" s="32"/>
      <c r="M46" s="32"/>
      <c r="N46" s="32"/>
      <c r="O46" s="32"/>
      <c r="P46" s="32"/>
      <c r="Q46" s="29"/>
      <c r="R46" s="32"/>
      <c r="S46" s="111">
        <v>12</v>
      </c>
      <c r="T46" s="111"/>
      <c r="V46" s="17" t="s">
        <v>153</v>
      </c>
    </row>
    <row r="47" spans="1:25">
      <c r="A47" s="79" t="s">
        <v>152</v>
      </c>
      <c r="B47" s="7"/>
      <c r="C47" s="7"/>
      <c r="D47" s="7"/>
      <c r="E47" s="8"/>
      <c r="F47" s="8"/>
      <c r="G47" s="7"/>
      <c r="H47" s="7"/>
      <c r="I47" s="32"/>
      <c r="J47" s="32"/>
      <c r="K47" s="32"/>
      <c r="L47" s="32"/>
      <c r="M47" s="32"/>
      <c r="N47" s="32"/>
      <c r="O47" s="32"/>
      <c r="P47" s="32"/>
      <c r="Q47" s="29"/>
      <c r="R47" s="32"/>
      <c r="S47" s="111">
        <f>1/(1360/14628)</f>
        <v>10.755882352941176</v>
      </c>
      <c r="T47" s="111"/>
    </row>
    <row r="48" spans="1:25">
      <c r="A48" s="31"/>
      <c r="B48" s="7"/>
      <c r="C48" s="7"/>
      <c r="D48" s="7"/>
      <c r="E48" s="8"/>
      <c r="F48" s="8"/>
      <c r="G48" s="7"/>
      <c r="H48" s="7"/>
      <c r="I48" s="32"/>
      <c r="J48" s="32"/>
      <c r="K48" s="32"/>
      <c r="L48" s="32"/>
      <c r="M48" s="32"/>
      <c r="N48" s="32"/>
      <c r="O48" s="32"/>
      <c r="P48" s="32"/>
      <c r="Q48" s="29"/>
      <c r="R48" s="32"/>
      <c r="S48" s="31"/>
      <c r="T48" s="30"/>
    </row>
    <row r="49" spans="1:25">
      <c r="A49" s="31"/>
      <c r="B49" s="7"/>
      <c r="C49" s="7"/>
      <c r="D49" s="7"/>
      <c r="E49" s="8"/>
      <c r="F49" s="8"/>
      <c r="G49" s="7"/>
      <c r="H49" s="7"/>
      <c r="I49" s="32"/>
      <c r="J49" s="32"/>
      <c r="K49" s="32"/>
      <c r="L49" s="32"/>
      <c r="M49" s="32"/>
      <c r="N49" s="32"/>
      <c r="O49" s="32"/>
      <c r="P49" s="32"/>
      <c r="Q49" s="29"/>
      <c r="R49" s="32"/>
      <c r="S49" s="31"/>
      <c r="T49" s="30"/>
    </row>
    <row r="50" spans="1:25">
      <c r="A50" s="31"/>
      <c r="B50" s="7"/>
      <c r="C50" s="7"/>
      <c r="D50" s="7"/>
      <c r="E50" s="8"/>
      <c r="F50" s="8"/>
      <c r="G50" s="7"/>
      <c r="H50" s="7"/>
      <c r="I50" s="32"/>
      <c r="J50" s="32"/>
      <c r="K50" s="32"/>
      <c r="L50" s="32"/>
      <c r="M50" s="32"/>
      <c r="N50" s="32"/>
      <c r="O50" s="32"/>
      <c r="P50" s="32"/>
      <c r="Q50" s="29"/>
      <c r="R50" s="32"/>
      <c r="S50" s="31"/>
      <c r="T50" s="30"/>
      <c r="Y50" s="71">
        <f>AVERAGE(S43,S42,S33,S31,S30,S25,S22,S21,S12,S10)</f>
        <v>3.706246667564058</v>
      </c>
    </row>
    <row r="51" spans="1:25">
      <c r="A51" t="s">
        <v>39</v>
      </c>
      <c r="B51">
        <v>99</v>
      </c>
      <c r="C51">
        <v>50</v>
      </c>
      <c r="D51">
        <f t="shared" si="0"/>
        <v>149</v>
      </c>
      <c r="E51" s="1">
        <f t="shared" si="2"/>
        <v>4.1664336446507466E-3</v>
      </c>
      <c r="F51" s="1" t="e">
        <f>E51+F44</f>
        <v>#REF!</v>
      </c>
      <c r="Y51" s="71">
        <f>AVERAGE(S37,S27,S17,S15,S4,S28,S24,S32,S14)</f>
        <v>4.3814967817200063</v>
      </c>
    </row>
    <row r="52" spans="1:25">
      <c r="A52" t="s">
        <v>40</v>
      </c>
      <c r="B52">
        <v>145</v>
      </c>
      <c r="D52">
        <f t="shared" si="0"/>
        <v>145</v>
      </c>
      <c r="E52" s="1">
        <f t="shared" si="2"/>
        <v>4.0545830770091157E-3</v>
      </c>
      <c r="F52" s="1" t="e">
        <f t="shared" si="5"/>
        <v>#REF!</v>
      </c>
    </row>
    <row r="53" spans="1:25">
      <c r="A53" t="s">
        <v>41</v>
      </c>
      <c r="B53">
        <v>143</v>
      </c>
      <c r="D53">
        <f t="shared" si="0"/>
        <v>143</v>
      </c>
      <c r="E53" s="1">
        <f t="shared" si="2"/>
        <v>3.9986577931883007E-3</v>
      </c>
      <c r="F53" s="1" t="e">
        <f t="shared" si="5"/>
        <v>#REF!</v>
      </c>
    </row>
    <row r="54" spans="1:25">
      <c r="A54" t="s">
        <v>42</v>
      </c>
      <c r="B54">
        <v>140</v>
      </c>
      <c r="D54">
        <f t="shared" si="0"/>
        <v>140</v>
      </c>
      <c r="E54" s="1">
        <f t="shared" si="2"/>
        <v>3.9147698674570778E-3</v>
      </c>
      <c r="F54" s="1" t="e">
        <f t="shared" si="5"/>
        <v>#REF!</v>
      </c>
    </row>
    <row r="55" spans="1:25">
      <c r="A55" t="s">
        <v>43</v>
      </c>
      <c r="B55">
        <v>123</v>
      </c>
      <c r="C55">
        <v>16</v>
      </c>
      <c r="D55">
        <f t="shared" si="0"/>
        <v>139</v>
      </c>
      <c r="E55" s="1">
        <f t="shared" si="2"/>
        <v>3.8868072255466698E-3</v>
      </c>
      <c r="F55" s="1" t="e">
        <f t="shared" si="5"/>
        <v>#REF!</v>
      </c>
    </row>
    <row r="56" spans="1:25">
      <c r="A56" t="s">
        <v>44</v>
      </c>
      <c r="B56">
        <v>134</v>
      </c>
      <c r="D56">
        <f t="shared" si="0"/>
        <v>134</v>
      </c>
      <c r="E56" s="1">
        <f t="shared" si="2"/>
        <v>3.746994015994631E-3</v>
      </c>
      <c r="F56" s="1" t="e">
        <f t="shared" si="5"/>
        <v>#REF!</v>
      </c>
    </row>
    <row r="57" spans="1:25">
      <c r="A57" t="s">
        <v>45</v>
      </c>
      <c r="B57">
        <v>8</v>
      </c>
      <c r="C57">
        <v>124</v>
      </c>
      <c r="D57">
        <f t="shared" si="0"/>
        <v>132</v>
      </c>
      <c r="E57" s="1">
        <f t="shared" si="2"/>
        <v>3.691068732173816E-3</v>
      </c>
      <c r="F57" s="1" t="e">
        <f t="shared" si="5"/>
        <v>#REF!</v>
      </c>
    </row>
    <row r="58" spans="1:25">
      <c r="A58" t="s">
        <v>46</v>
      </c>
      <c r="B58">
        <v>118</v>
      </c>
      <c r="D58">
        <f t="shared" si="0"/>
        <v>118</v>
      </c>
      <c r="E58" s="1">
        <f t="shared" si="2"/>
        <v>3.2995917454281079E-3</v>
      </c>
      <c r="F58" s="1" t="e">
        <f t="shared" si="5"/>
        <v>#REF!</v>
      </c>
    </row>
    <row r="59" spans="1:25">
      <c r="A59" t="s">
        <v>47</v>
      </c>
      <c r="B59">
        <v>115</v>
      </c>
      <c r="D59">
        <f t="shared" si="0"/>
        <v>115</v>
      </c>
      <c r="E59" s="1">
        <f t="shared" si="2"/>
        <v>3.2157038196968849E-3</v>
      </c>
      <c r="F59" s="1" t="e">
        <f t="shared" si="5"/>
        <v>#REF!</v>
      </c>
    </row>
    <row r="60" spans="1:25">
      <c r="A60" t="s">
        <v>48</v>
      </c>
      <c r="B60">
        <v>103</v>
      </c>
      <c r="D60">
        <f t="shared" si="0"/>
        <v>103</v>
      </c>
      <c r="E60" s="1">
        <f t="shared" si="2"/>
        <v>2.8801521167719927E-3</v>
      </c>
      <c r="F60" s="1" t="e">
        <f t="shared" si="5"/>
        <v>#REF!</v>
      </c>
    </row>
    <row r="61" spans="1:25">
      <c r="A61" t="s">
        <v>49</v>
      </c>
      <c r="B61">
        <v>101</v>
      </c>
      <c r="D61">
        <f t="shared" si="0"/>
        <v>101</v>
      </c>
      <c r="E61" s="1">
        <f t="shared" si="2"/>
        <v>2.8242268329511772E-3</v>
      </c>
      <c r="F61" s="1" t="e">
        <f t="shared" si="5"/>
        <v>#REF!</v>
      </c>
    </row>
    <row r="62" spans="1:25">
      <c r="A62" t="s">
        <v>50</v>
      </c>
      <c r="C62">
        <v>96</v>
      </c>
      <c r="D62">
        <f t="shared" si="0"/>
        <v>96</v>
      </c>
      <c r="E62" s="1">
        <f t="shared" si="2"/>
        <v>2.6844136233991388E-3</v>
      </c>
      <c r="F62" s="1" t="e">
        <f t="shared" si="5"/>
        <v>#REF!</v>
      </c>
    </row>
    <row r="63" spans="1:25">
      <c r="A63" t="s">
        <v>51</v>
      </c>
      <c r="B63">
        <v>96</v>
      </c>
      <c r="D63">
        <f t="shared" si="0"/>
        <v>96</v>
      </c>
      <c r="E63" s="1">
        <f t="shared" si="2"/>
        <v>2.6844136233991388E-3</v>
      </c>
      <c r="F63" s="1" t="e">
        <f t="shared" si="5"/>
        <v>#REF!</v>
      </c>
    </row>
    <row r="64" spans="1:25">
      <c r="A64" t="s">
        <v>52</v>
      </c>
      <c r="C64">
        <v>86</v>
      </c>
      <c r="D64">
        <f t="shared" si="0"/>
        <v>86</v>
      </c>
      <c r="E64" s="1">
        <f t="shared" si="2"/>
        <v>2.404787204295062E-3</v>
      </c>
      <c r="F64" s="1" t="e">
        <f t="shared" si="5"/>
        <v>#REF!</v>
      </c>
    </row>
    <row r="65" spans="1:6">
      <c r="A65" t="s">
        <v>53</v>
      </c>
      <c r="B65">
        <v>84</v>
      </c>
      <c r="D65">
        <f t="shared" si="0"/>
        <v>84</v>
      </c>
      <c r="E65" s="1">
        <f t="shared" si="2"/>
        <v>2.3488619204742466E-3</v>
      </c>
      <c r="F65" s="1" t="e">
        <f t="shared" si="5"/>
        <v>#REF!</v>
      </c>
    </row>
    <row r="66" spans="1:6">
      <c r="A66" t="s">
        <v>54</v>
      </c>
      <c r="B66">
        <v>84</v>
      </c>
      <c r="D66">
        <f t="shared" si="0"/>
        <v>84</v>
      </c>
      <c r="E66" s="1">
        <f t="shared" si="2"/>
        <v>2.3488619204742466E-3</v>
      </c>
      <c r="F66" s="1" t="e">
        <f t="shared" si="5"/>
        <v>#REF!</v>
      </c>
    </row>
    <row r="67" spans="1:6">
      <c r="A67" t="s">
        <v>55</v>
      </c>
      <c r="B67">
        <v>76</v>
      </c>
      <c r="D67">
        <f t="shared" si="0"/>
        <v>76</v>
      </c>
      <c r="E67" s="1">
        <f t="shared" si="2"/>
        <v>2.1251607851909848E-3</v>
      </c>
      <c r="F67" s="1" t="e">
        <f t="shared" si="5"/>
        <v>#REF!</v>
      </c>
    </row>
    <row r="68" spans="1:6">
      <c r="A68" t="s">
        <v>56</v>
      </c>
      <c r="C68">
        <v>72</v>
      </c>
      <c r="D68">
        <f t="shared" si="0"/>
        <v>72</v>
      </c>
      <c r="E68" s="1">
        <f t="shared" si="2"/>
        <v>2.0133102175493539E-3</v>
      </c>
      <c r="F68" s="1" t="e">
        <f t="shared" si="5"/>
        <v>#REF!</v>
      </c>
    </row>
    <row r="69" spans="1:6">
      <c r="A69" t="s">
        <v>57</v>
      </c>
      <c r="B69">
        <v>70</v>
      </c>
      <c r="D69">
        <f t="shared" si="0"/>
        <v>70</v>
      </c>
      <c r="E69" s="1">
        <f t="shared" si="2"/>
        <v>1.9573849337285389E-3</v>
      </c>
      <c r="F69" s="1" t="e">
        <f t="shared" si="5"/>
        <v>#REF!</v>
      </c>
    </row>
    <row r="70" spans="1:6">
      <c r="A70" t="s">
        <v>58</v>
      </c>
      <c r="B70">
        <v>70</v>
      </c>
      <c r="D70">
        <f t="shared" ref="D70:D123" si="7">B70+C70</f>
        <v>70</v>
      </c>
      <c r="E70" s="1">
        <f t="shared" si="2"/>
        <v>1.9573849337285389E-3</v>
      </c>
      <c r="F70" s="1" t="e">
        <f t="shared" ref="F70:F123" si="8">E70+F69</f>
        <v>#REF!</v>
      </c>
    </row>
    <row r="71" spans="1:6">
      <c r="A71" t="s">
        <v>59</v>
      </c>
      <c r="C71">
        <v>65</v>
      </c>
      <c r="D71">
        <f t="shared" si="7"/>
        <v>65</v>
      </c>
      <c r="E71" s="1">
        <f t="shared" ref="E71:E123" si="9">D71/$G$3</f>
        <v>1.8175717241765003E-3</v>
      </c>
      <c r="F71" s="1" t="e">
        <f t="shared" si="8"/>
        <v>#REF!</v>
      </c>
    </row>
    <row r="72" spans="1:6">
      <c r="A72" t="s">
        <v>60</v>
      </c>
      <c r="B72">
        <v>64</v>
      </c>
      <c r="D72">
        <f t="shared" si="7"/>
        <v>64</v>
      </c>
      <c r="E72" s="1">
        <f t="shared" si="9"/>
        <v>1.7896090822660925E-3</v>
      </c>
      <c r="F72" s="1" t="e">
        <f t="shared" si="8"/>
        <v>#REF!</v>
      </c>
    </row>
    <row r="73" spans="1:6">
      <c r="A73" t="s">
        <v>61</v>
      </c>
      <c r="B73">
        <v>62</v>
      </c>
      <c r="D73">
        <f t="shared" si="7"/>
        <v>62</v>
      </c>
      <c r="E73" s="1">
        <f t="shared" si="9"/>
        <v>1.7336837984452771E-3</v>
      </c>
      <c r="F73" s="1" t="e">
        <f t="shared" si="8"/>
        <v>#REF!</v>
      </c>
    </row>
    <row r="74" spans="1:6">
      <c r="A74" t="s">
        <v>62</v>
      </c>
      <c r="B74">
        <v>62</v>
      </c>
      <c r="D74">
        <f t="shared" si="7"/>
        <v>62</v>
      </c>
      <c r="E74" s="1">
        <f t="shared" si="9"/>
        <v>1.7336837984452771E-3</v>
      </c>
      <c r="F74" s="1" t="e">
        <f t="shared" si="8"/>
        <v>#REF!</v>
      </c>
    </row>
    <row r="75" spans="1:6">
      <c r="A75" t="s">
        <v>63</v>
      </c>
      <c r="B75">
        <v>37</v>
      </c>
      <c r="C75">
        <v>20</v>
      </c>
      <c r="D75">
        <f t="shared" si="7"/>
        <v>57</v>
      </c>
      <c r="E75" s="1">
        <f t="shared" si="9"/>
        <v>1.5938705888932387E-3</v>
      </c>
      <c r="F75" s="1" t="e">
        <f t="shared" si="8"/>
        <v>#REF!</v>
      </c>
    </row>
    <row r="76" spans="1:6">
      <c r="A76" t="s">
        <v>64</v>
      </c>
      <c r="C76">
        <v>56</v>
      </c>
      <c r="D76">
        <f t="shared" si="7"/>
        <v>56</v>
      </c>
      <c r="E76" s="1">
        <f t="shared" si="9"/>
        <v>1.565907946982831E-3</v>
      </c>
      <c r="F76" s="1" t="e">
        <f t="shared" si="8"/>
        <v>#REF!</v>
      </c>
    </row>
    <row r="77" spans="1:6">
      <c r="A77" t="s">
        <v>65</v>
      </c>
      <c r="B77">
        <v>55</v>
      </c>
      <c r="D77">
        <f t="shared" si="7"/>
        <v>55</v>
      </c>
      <c r="E77" s="1">
        <f t="shared" si="9"/>
        <v>1.5379453050724233E-3</v>
      </c>
      <c r="F77" s="1" t="e">
        <f t="shared" si="8"/>
        <v>#REF!</v>
      </c>
    </row>
    <row r="78" spans="1:6">
      <c r="A78" t="s">
        <v>66</v>
      </c>
      <c r="B78">
        <v>55</v>
      </c>
      <c r="D78">
        <f t="shared" si="7"/>
        <v>55</v>
      </c>
      <c r="E78" s="1">
        <f t="shared" si="9"/>
        <v>1.5379453050724233E-3</v>
      </c>
      <c r="F78" s="1" t="e">
        <f t="shared" si="8"/>
        <v>#REF!</v>
      </c>
    </row>
    <row r="79" spans="1:6">
      <c r="A79" t="s">
        <v>67</v>
      </c>
      <c r="C79">
        <v>53</v>
      </c>
      <c r="D79">
        <f t="shared" si="7"/>
        <v>53</v>
      </c>
      <c r="E79" s="1">
        <f t="shared" si="9"/>
        <v>1.4820200212516078E-3</v>
      </c>
      <c r="F79" s="1" t="e">
        <f t="shared" si="8"/>
        <v>#REF!</v>
      </c>
    </row>
    <row r="80" spans="1:6">
      <c r="A80" t="s">
        <v>68</v>
      </c>
      <c r="B80">
        <v>49</v>
      </c>
      <c r="D80">
        <f t="shared" si="7"/>
        <v>49</v>
      </c>
      <c r="E80" s="1">
        <f t="shared" si="9"/>
        <v>1.3701694536099771E-3</v>
      </c>
      <c r="F80" s="1" t="e">
        <f t="shared" si="8"/>
        <v>#REF!</v>
      </c>
    </row>
    <row r="81" spans="1:6">
      <c r="A81" t="s">
        <v>69</v>
      </c>
      <c r="B81">
        <v>46</v>
      </c>
      <c r="D81">
        <f t="shared" si="7"/>
        <v>46</v>
      </c>
      <c r="E81" s="1">
        <f t="shared" si="9"/>
        <v>1.286281527878754E-3</v>
      </c>
      <c r="F81" s="1" t="e">
        <f t="shared" si="8"/>
        <v>#REF!</v>
      </c>
    </row>
    <row r="82" spans="1:6">
      <c r="A82" t="s">
        <v>70</v>
      </c>
      <c r="B82">
        <v>43</v>
      </c>
      <c r="D82">
        <f t="shared" si="7"/>
        <v>43</v>
      </c>
      <c r="E82" s="1">
        <f t="shared" si="9"/>
        <v>1.202393602147531E-3</v>
      </c>
      <c r="F82" s="1" t="e">
        <f t="shared" si="8"/>
        <v>#REF!</v>
      </c>
    </row>
    <row r="83" spans="1:6">
      <c r="A83" t="s">
        <v>71</v>
      </c>
      <c r="B83">
        <v>42</v>
      </c>
      <c r="D83">
        <f t="shared" si="7"/>
        <v>42</v>
      </c>
      <c r="E83" s="1">
        <f t="shared" si="9"/>
        <v>1.1744309602371233E-3</v>
      </c>
      <c r="F83" s="1" t="e">
        <f t="shared" si="8"/>
        <v>#REF!</v>
      </c>
    </row>
    <row r="84" spans="1:6">
      <c r="A84" t="s">
        <v>72</v>
      </c>
      <c r="B84">
        <v>41</v>
      </c>
      <c r="D84">
        <f t="shared" si="7"/>
        <v>41</v>
      </c>
      <c r="E84" s="1">
        <f t="shared" si="9"/>
        <v>1.1464683183267156E-3</v>
      </c>
      <c r="F84" s="1" t="e">
        <f t="shared" si="8"/>
        <v>#REF!</v>
      </c>
    </row>
    <row r="85" spans="1:6">
      <c r="A85" t="s">
        <v>73</v>
      </c>
      <c r="B85">
        <v>38</v>
      </c>
      <c r="D85">
        <f t="shared" si="7"/>
        <v>38</v>
      </c>
      <c r="E85" s="1">
        <f t="shared" si="9"/>
        <v>1.0625803925954924E-3</v>
      </c>
      <c r="F85" s="1" t="e">
        <f t="shared" si="8"/>
        <v>#REF!</v>
      </c>
    </row>
    <row r="86" spans="1:6">
      <c r="A86" t="s">
        <v>74</v>
      </c>
      <c r="B86">
        <v>38</v>
      </c>
      <c r="D86">
        <f t="shared" si="7"/>
        <v>38</v>
      </c>
      <c r="E86" s="1">
        <f t="shared" si="9"/>
        <v>1.0625803925954924E-3</v>
      </c>
      <c r="F86" s="1" t="e">
        <f t="shared" si="8"/>
        <v>#REF!</v>
      </c>
    </row>
    <row r="87" spans="1:6">
      <c r="A87" t="s">
        <v>75</v>
      </c>
      <c r="B87">
        <v>37</v>
      </c>
      <c r="D87">
        <f t="shared" si="7"/>
        <v>37</v>
      </c>
      <c r="E87" s="1">
        <f t="shared" si="9"/>
        <v>1.0346177506850847E-3</v>
      </c>
      <c r="F87" s="1" t="e">
        <f t="shared" si="8"/>
        <v>#REF!</v>
      </c>
    </row>
    <row r="88" spans="1:6">
      <c r="A88" t="s">
        <v>76</v>
      </c>
      <c r="B88">
        <v>35</v>
      </c>
      <c r="D88">
        <f t="shared" si="7"/>
        <v>35</v>
      </c>
      <c r="E88" s="1">
        <f t="shared" si="9"/>
        <v>9.7869246686426944E-4</v>
      </c>
      <c r="F88" s="1" t="e">
        <f t="shared" si="8"/>
        <v>#REF!</v>
      </c>
    </row>
    <row r="89" spans="1:6">
      <c r="A89" t="s">
        <v>77</v>
      </c>
      <c r="B89">
        <v>34</v>
      </c>
      <c r="D89">
        <f t="shared" si="7"/>
        <v>34</v>
      </c>
      <c r="E89" s="1">
        <f t="shared" si="9"/>
        <v>9.5072982495386161E-4</v>
      </c>
      <c r="F89" s="1" t="e">
        <f t="shared" si="8"/>
        <v>#REF!</v>
      </c>
    </row>
    <row r="90" spans="1:6">
      <c r="A90" t="s">
        <v>78</v>
      </c>
      <c r="B90">
        <v>34</v>
      </c>
      <c r="D90">
        <f t="shared" si="7"/>
        <v>34</v>
      </c>
      <c r="E90" s="1">
        <f t="shared" si="9"/>
        <v>9.5072982495386161E-4</v>
      </c>
      <c r="F90" s="1" t="e">
        <f t="shared" si="8"/>
        <v>#REF!</v>
      </c>
    </row>
    <row r="91" spans="1:6">
      <c r="A91" t="s">
        <v>79</v>
      </c>
      <c r="B91">
        <v>31</v>
      </c>
      <c r="D91">
        <f t="shared" si="7"/>
        <v>31</v>
      </c>
      <c r="E91" s="1">
        <f t="shared" si="9"/>
        <v>8.6684189922263855E-4</v>
      </c>
      <c r="F91" s="1" t="e">
        <f t="shared" si="8"/>
        <v>#REF!</v>
      </c>
    </row>
    <row r="92" spans="1:6">
      <c r="A92" t="s">
        <v>80</v>
      </c>
      <c r="B92">
        <v>30</v>
      </c>
      <c r="D92">
        <f t="shared" si="7"/>
        <v>30</v>
      </c>
      <c r="E92" s="1">
        <f t="shared" si="9"/>
        <v>8.3887925731223082E-4</v>
      </c>
      <c r="F92" s="1" t="e">
        <f t="shared" si="8"/>
        <v>#REF!</v>
      </c>
    </row>
    <row r="93" spans="1:6">
      <c r="A93" t="s">
        <v>81</v>
      </c>
      <c r="B93">
        <v>29</v>
      </c>
      <c r="D93">
        <f t="shared" si="7"/>
        <v>29</v>
      </c>
      <c r="E93" s="1">
        <f t="shared" si="9"/>
        <v>8.1091661540182321E-4</v>
      </c>
      <c r="F93" s="1" t="e">
        <f t="shared" si="8"/>
        <v>#REF!</v>
      </c>
    </row>
    <row r="94" spans="1:6">
      <c r="A94" t="s">
        <v>82</v>
      </c>
      <c r="B94">
        <v>25</v>
      </c>
      <c r="D94">
        <f t="shared" si="7"/>
        <v>25</v>
      </c>
      <c r="E94" s="1">
        <f t="shared" si="9"/>
        <v>6.9906604776019243E-4</v>
      </c>
      <c r="F94" s="1" t="e">
        <f t="shared" si="8"/>
        <v>#REF!</v>
      </c>
    </row>
    <row r="95" spans="1:6">
      <c r="A95" t="s">
        <v>83</v>
      </c>
      <c r="B95">
        <v>7</v>
      </c>
      <c r="C95">
        <v>18</v>
      </c>
      <c r="D95">
        <f t="shared" si="7"/>
        <v>25</v>
      </c>
      <c r="E95" s="1">
        <f t="shared" si="9"/>
        <v>6.9906604776019243E-4</v>
      </c>
      <c r="F95" s="1" t="e">
        <f t="shared" si="8"/>
        <v>#REF!</v>
      </c>
    </row>
    <row r="96" spans="1:6">
      <c r="A96" t="s">
        <v>84</v>
      </c>
      <c r="B96">
        <v>24</v>
      </c>
      <c r="D96">
        <f t="shared" si="7"/>
        <v>24</v>
      </c>
      <c r="E96" s="1">
        <f t="shared" si="9"/>
        <v>6.711034058497847E-4</v>
      </c>
      <c r="F96" s="1" t="e">
        <f t="shared" si="8"/>
        <v>#REF!</v>
      </c>
    </row>
    <row r="97" spans="1:6">
      <c r="A97" t="s">
        <v>85</v>
      </c>
      <c r="B97">
        <v>22</v>
      </c>
      <c r="D97">
        <f t="shared" si="7"/>
        <v>22</v>
      </c>
      <c r="E97" s="1">
        <f t="shared" si="9"/>
        <v>6.1517812202896926E-4</v>
      </c>
      <c r="F97" s="1" t="e">
        <f t="shared" si="8"/>
        <v>#REF!</v>
      </c>
    </row>
    <row r="98" spans="1:6">
      <c r="A98" t="s">
        <v>86</v>
      </c>
      <c r="B98">
        <v>21</v>
      </c>
      <c r="D98">
        <f t="shared" si="7"/>
        <v>21</v>
      </c>
      <c r="E98" s="1">
        <f t="shared" si="9"/>
        <v>5.8721548011856164E-4</v>
      </c>
      <c r="F98" s="1" t="e">
        <f t="shared" si="8"/>
        <v>#REF!</v>
      </c>
    </row>
    <row r="99" spans="1:6">
      <c r="A99" t="s">
        <v>87</v>
      </c>
      <c r="B99">
        <v>19</v>
      </c>
      <c r="D99">
        <f t="shared" si="7"/>
        <v>19</v>
      </c>
      <c r="E99" s="1">
        <f t="shared" si="9"/>
        <v>5.312901962977462E-4</v>
      </c>
      <c r="F99" s="1" t="e">
        <f t="shared" si="8"/>
        <v>#REF!</v>
      </c>
    </row>
    <row r="100" spans="1:6">
      <c r="A100" t="s">
        <v>88</v>
      </c>
      <c r="B100">
        <v>19</v>
      </c>
      <c r="D100">
        <f t="shared" si="7"/>
        <v>19</v>
      </c>
      <c r="E100" s="1">
        <f t="shared" si="9"/>
        <v>5.312901962977462E-4</v>
      </c>
      <c r="F100" s="1" t="e">
        <f t="shared" si="8"/>
        <v>#REF!</v>
      </c>
    </row>
    <row r="101" spans="1:6">
      <c r="A101" t="s">
        <v>89</v>
      </c>
      <c r="B101">
        <v>18</v>
      </c>
      <c r="D101">
        <f t="shared" si="7"/>
        <v>18</v>
      </c>
      <c r="E101" s="1">
        <f t="shared" si="9"/>
        <v>5.0332755438733847E-4</v>
      </c>
      <c r="F101" s="1" t="e">
        <f t="shared" si="8"/>
        <v>#REF!</v>
      </c>
    </row>
    <row r="102" spans="1:6">
      <c r="A102" t="s">
        <v>90</v>
      </c>
      <c r="B102">
        <v>14</v>
      </c>
      <c r="D102">
        <f t="shared" si="7"/>
        <v>14</v>
      </c>
      <c r="E102" s="1">
        <f t="shared" si="9"/>
        <v>3.9147698674570774E-4</v>
      </c>
      <c r="F102" s="1" t="e">
        <f t="shared" si="8"/>
        <v>#REF!</v>
      </c>
    </row>
    <row r="103" spans="1:6">
      <c r="A103" t="s">
        <v>91</v>
      </c>
      <c r="B103">
        <v>13</v>
      </c>
      <c r="D103">
        <f t="shared" si="7"/>
        <v>13</v>
      </c>
      <c r="E103" s="1">
        <f t="shared" si="9"/>
        <v>3.6351434483530002E-4</v>
      </c>
      <c r="F103" s="1" t="e">
        <f t="shared" si="8"/>
        <v>#REF!</v>
      </c>
    </row>
    <row r="104" spans="1:6">
      <c r="A104" t="s">
        <v>92</v>
      </c>
      <c r="B104">
        <v>11</v>
      </c>
      <c r="D104">
        <f t="shared" si="7"/>
        <v>11</v>
      </c>
      <c r="E104" s="1">
        <f t="shared" si="9"/>
        <v>3.0758906101448463E-4</v>
      </c>
      <c r="F104" s="1" t="e">
        <f t="shared" si="8"/>
        <v>#REF!</v>
      </c>
    </row>
    <row r="105" spans="1:6">
      <c r="A105" t="s">
        <v>93</v>
      </c>
      <c r="B105">
        <v>10</v>
      </c>
      <c r="D105">
        <f t="shared" si="7"/>
        <v>10</v>
      </c>
      <c r="E105" s="1">
        <f t="shared" si="9"/>
        <v>2.7962641910407696E-4</v>
      </c>
      <c r="F105" s="1" t="e">
        <f t="shared" si="8"/>
        <v>#REF!</v>
      </c>
    </row>
    <row r="106" spans="1:6">
      <c r="A106" t="s">
        <v>94</v>
      </c>
      <c r="C106">
        <v>10</v>
      </c>
      <c r="D106">
        <f t="shared" si="7"/>
        <v>10</v>
      </c>
      <c r="E106" s="1">
        <f t="shared" si="9"/>
        <v>2.7962641910407696E-4</v>
      </c>
      <c r="F106" s="1" t="e">
        <f t="shared" si="8"/>
        <v>#REF!</v>
      </c>
    </row>
    <row r="107" spans="1:6">
      <c r="A107" t="s">
        <v>95</v>
      </c>
      <c r="B107">
        <v>9</v>
      </c>
      <c r="D107">
        <f t="shared" si="7"/>
        <v>9</v>
      </c>
      <c r="E107" s="1">
        <f t="shared" si="9"/>
        <v>2.5166377719366924E-4</v>
      </c>
      <c r="F107" s="1" t="e">
        <f t="shared" si="8"/>
        <v>#REF!</v>
      </c>
    </row>
    <row r="108" spans="1:6">
      <c r="A108" t="s">
        <v>96</v>
      </c>
      <c r="B108">
        <v>7</v>
      </c>
      <c r="C108">
        <v>1</v>
      </c>
      <c r="D108">
        <f t="shared" si="7"/>
        <v>8</v>
      </c>
      <c r="E108" s="1">
        <f t="shared" si="9"/>
        <v>2.2370113528326157E-4</v>
      </c>
      <c r="F108" s="1" t="e">
        <f t="shared" si="8"/>
        <v>#REF!</v>
      </c>
    </row>
    <row r="109" spans="1:6">
      <c r="A109" t="s">
        <v>97</v>
      </c>
      <c r="B109">
        <v>8</v>
      </c>
      <c r="D109">
        <f t="shared" si="7"/>
        <v>8</v>
      </c>
      <c r="E109" s="1">
        <f t="shared" si="9"/>
        <v>2.2370113528326157E-4</v>
      </c>
      <c r="F109" s="1" t="e">
        <f t="shared" si="8"/>
        <v>#REF!</v>
      </c>
    </row>
    <row r="110" spans="1:6">
      <c r="A110" t="s">
        <v>98</v>
      </c>
      <c r="B110">
        <v>5</v>
      </c>
      <c r="D110">
        <f t="shared" si="7"/>
        <v>5</v>
      </c>
      <c r="E110" s="1">
        <f t="shared" si="9"/>
        <v>1.3981320955203848E-4</v>
      </c>
      <c r="F110" s="1" t="e">
        <f t="shared" si="8"/>
        <v>#REF!</v>
      </c>
    </row>
    <row r="111" spans="1:6">
      <c r="A111" t="s">
        <v>99</v>
      </c>
      <c r="B111">
        <v>5</v>
      </c>
      <c r="D111">
        <f t="shared" si="7"/>
        <v>5</v>
      </c>
      <c r="E111" s="1">
        <f t="shared" si="9"/>
        <v>1.3981320955203848E-4</v>
      </c>
      <c r="F111" s="1" t="e">
        <f t="shared" si="8"/>
        <v>#REF!</v>
      </c>
    </row>
    <row r="112" spans="1:6">
      <c r="A112" t="s">
        <v>100</v>
      </c>
      <c r="B112">
        <v>4</v>
      </c>
      <c r="D112">
        <f t="shared" si="7"/>
        <v>4</v>
      </c>
      <c r="E112" s="1">
        <f t="shared" si="9"/>
        <v>1.1185056764163078E-4</v>
      </c>
      <c r="F112" s="1" t="e">
        <f t="shared" si="8"/>
        <v>#REF!</v>
      </c>
    </row>
    <row r="113" spans="1:6">
      <c r="A113" t="s">
        <v>101</v>
      </c>
      <c r="B113">
        <v>4</v>
      </c>
      <c r="D113">
        <f t="shared" si="7"/>
        <v>4</v>
      </c>
      <c r="E113" s="1">
        <f t="shared" si="9"/>
        <v>1.1185056764163078E-4</v>
      </c>
      <c r="F113" s="1" t="e">
        <f t="shared" si="8"/>
        <v>#REF!</v>
      </c>
    </row>
    <row r="114" spans="1:6">
      <c r="A114" t="s">
        <v>102</v>
      </c>
      <c r="B114">
        <v>3</v>
      </c>
      <c r="D114">
        <f t="shared" si="7"/>
        <v>3</v>
      </c>
      <c r="E114" s="1">
        <f t="shared" si="9"/>
        <v>8.3887925731223088E-5</v>
      </c>
      <c r="F114" s="1" t="e">
        <f t="shared" si="8"/>
        <v>#REF!</v>
      </c>
    </row>
    <row r="115" spans="1:6">
      <c r="A115" t="s">
        <v>103</v>
      </c>
      <c r="C115">
        <v>2</v>
      </c>
      <c r="D115">
        <f t="shared" si="7"/>
        <v>2</v>
      </c>
      <c r="E115" s="1">
        <f t="shared" si="9"/>
        <v>5.5925283820815392E-5</v>
      </c>
      <c r="F115" s="1" t="e">
        <f t="shared" si="8"/>
        <v>#REF!</v>
      </c>
    </row>
    <row r="116" spans="1:6">
      <c r="A116" t="s">
        <v>104</v>
      </c>
      <c r="B116">
        <v>2</v>
      </c>
      <c r="D116">
        <f t="shared" si="7"/>
        <v>2</v>
      </c>
      <c r="E116" s="1">
        <f t="shared" si="9"/>
        <v>5.5925283820815392E-5</v>
      </c>
      <c r="F116" s="1" t="e">
        <f t="shared" si="8"/>
        <v>#REF!</v>
      </c>
    </row>
    <row r="117" spans="1:6">
      <c r="A117" t="s">
        <v>105</v>
      </c>
      <c r="B117">
        <v>2</v>
      </c>
      <c r="D117">
        <f t="shared" si="7"/>
        <v>2</v>
      </c>
      <c r="E117" s="1">
        <f t="shared" si="9"/>
        <v>5.5925283820815392E-5</v>
      </c>
      <c r="F117" s="1" t="e">
        <f t="shared" si="8"/>
        <v>#REF!</v>
      </c>
    </row>
    <row r="118" spans="1:6">
      <c r="A118" t="s">
        <v>106</v>
      </c>
      <c r="B118">
        <v>2</v>
      </c>
      <c r="D118">
        <f t="shared" si="7"/>
        <v>2</v>
      </c>
      <c r="E118" s="1">
        <f t="shared" si="9"/>
        <v>5.5925283820815392E-5</v>
      </c>
      <c r="F118" s="1" t="e">
        <f t="shared" si="8"/>
        <v>#REF!</v>
      </c>
    </row>
    <row r="119" spans="1:6">
      <c r="A119" t="s">
        <v>107</v>
      </c>
      <c r="B119">
        <v>2</v>
      </c>
      <c r="D119">
        <f t="shared" si="7"/>
        <v>2</v>
      </c>
      <c r="E119" s="1">
        <f t="shared" si="9"/>
        <v>5.5925283820815392E-5</v>
      </c>
      <c r="F119" s="1" t="e">
        <f t="shared" si="8"/>
        <v>#REF!</v>
      </c>
    </row>
    <row r="120" spans="1:6">
      <c r="A120" t="s">
        <v>108</v>
      </c>
      <c r="B120">
        <v>2</v>
      </c>
      <c r="D120">
        <f t="shared" si="7"/>
        <v>2</v>
      </c>
      <c r="E120" s="1">
        <f t="shared" si="9"/>
        <v>5.5925283820815392E-5</v>
      </c>
      <c r="F120" s="1" t="e">
        <f t="shared" si="8"/>
        <v>#REF!</v>
      </c>
    </row>
    <row r="121" spans="1:6">
      <c r="A121" t="s">
        <v>109</v>
      </c>
      <c r="B121">
        <v>2</v>
      </c>
      <c r="D121">
        <f t="shared" si="7"/>
        <v>2</v>
      </c>
      <c r="E121" s="1">
        <f t="shared" si="9"/>
        <v>5.5925283820815392E-5</v>
      </c>
      <c r="F121" s="1" t="e">
        <f t="shared" si="8"/>
        <v>#REF!</v>
      </c>
    </row>
    <row r="122" spans="1:6">
      <c r="A122" t="s">
        <v>110</v>
      </c>
      <c r="B122">
        <v>1</v>
      </c>
      <c r="D122">
        <f t="shared" si="7"/>
        <v>1</v>
      </c>
      <c r="E122" s="1">
        <f t="shared" si="9"/>
        <v>2.7962641910407696E-5</v>
      </c>
      <c r="F122" s="1" t="e">
        <f t="shared" si="8"/>
        <v>#REF!</v>
      </c>
    </row>
    <row r="123" spans="1:6">
      <c r="A123" t="s">
        <v>111</v>
      </c>
      <c r="B123">
        <v>1</v>
      </c>
      <c r="D123">
        <f t="shared" si="7"/>
        <v>1</v>
      </c>
      <c r="E123" s="1">
        <f t="shared" si="9"/>
        <v>2.7962641910407696E-5</v>
      </c>
      <c r="F123" s="1" t="e">
        <f t="shared" si="8"/>
        <v>#REF!</v>
      </c>
    </row>
  </sheetData>
  <mergeCells count="271">
    <mergeCell ref="Y1:Y2"/>
    <mergeCell ref="S45:T45"/>
    <mergeCell ref="S46:T46"/>
    <mergeCell ref="S47:T47"/>
    <mergeCell ref="I44:J44"/>
    <mergeCell ref="K44:L44"/>
    <mergeCell ref="M44:N44"/>
    <mergeCell ref="O44:P44"/>
    <mergeCell ref="Q44:R44"/>
    <mergeCell ref="S44:T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I41:J41"/>
    <mergeCell ref="K41:L41"/>
    <mergeCell ref="M41:N41"/>
    <mergeCell ref="O41:P41"/>
    <mergeCell ref="Q41:R41"/>
    <mergeCell ref="S41:T41"/>
    <mergeCell ref="I40:J40"/>
    <mergeCell ref="K40:L40"/>
    <mergeCell ref="M40:N40"/>
    <mergeCell ref="O40:P40"/>
    <mergeCell ref="Q40:R40"/>
    <mergeCell ref="S40:T40"/>
    <mergeCell ref="I39:J39"/>
    <mergeCell ref="K39:L39"/>
    <mergeCell ref="M39:N39"/>
    <mergeCell ref="O39:P39"/>
    <mergeCell ref="Q39:R39"/>
    <mergeCell ref="S39:T39"/>
    <mergeCell ref="I38:J38"/>
    <mergeCell ref="K38:L38"/>
    <mergeCell ref="M38:N38"/>
    <mergeCell ref="O38:P38"/>
    <mergeCell ref="Q38:R38"/>
    <mergeCell ref="S38:T38"/>
    <mergeCell ref="I37:J37"/>
    <mergeCell ref="K37:L37"/>
    <mergeCell ref="M37:N37"/>
    <mergeCell ref="O37:P37"/>
    <mergeCell ref="Q37:R37"/>
    <mergeCell ref="S37:T37"/>
    <mergeCell ref="I36:J36"/>
    <mergeCell ref="K36:L36"/>
    <mergeCell ref="M36:N36"/>
    <mergeCell ref="O36:P36"/>
    <mergeCell ref="Q36:R36"/>
    <mergeCell ref="S36:T36"/>
    <mergeCell ref="I35:J35"/>
    <mergeCell ref="K35:L35"/>
    <mergeCell ref="M35:N35"/>
    <mergeCell ref="O35:P35"/>
    <mergeCell ref="Q35:R35"/>
    <mergeCell ref="S35:T35"/>
    <mergeCell ref="I34:J34"/>
    <mergeCell ref="K34:L34"/>
    <mergeCell ref="M34:N34"/>
    <mergeCell ref="O34:P34"/>
    <mergeCell ref="Q34:R34"/>
    <mergeCell ref="S34:T34"/>
    <mergeCell ref="I33:J33"/>
    <mergeCell ref="K33:L33"/>
    <mergeCell ref="M33:N33"/>
    <mergeCell ref="O33:P33"/>
    <mergeCell ref="Q33:R33"/>
    <mergeCell ref="S33:T33"/>
    <mergeCell ref="I32:J32"/>
    <mergeCell ref="K32:L32"/>
    <mergeCell ref="M32:N32"/>
    <mergeCell ref="O32:P32"/>
    <mergeCell ref="Q32:R32"/>
    <mergeCell ref="S32:T32"/>
    <mergeCell ref="I31:J31"/>
    <mergeCell ref="K31:L31"/>
    <mergeCell ref="M31:N31"/>
    <mergeCell ref="O31:P31"/>
    <mergeCell ref="Q31:R31"/>
    <mergeCell ref="S31:T31"/>
    <mergeCell ref="I30:J30"/>
    <mergeCell ref="K30:L30"/>
    <mergeCell ref="M30:N30"/>
    <mergeCell ref="O30:P30"/>
    <mergeCell ref="Q30:R30"/>
    <mergeCell ref="S30:T30"/>
    <mergeCell ref="I29:J29"/>
    <mergeCell ref="K29:L29"/>
    <mergeCell ref="M29:N29"/>
    <mergeCell ref="O29:P29"/>
    <mergeCell ref="Q29:R29"/>
    <mergeCell ref="S29:T29"/>
    <mergeCell ref="I28:J28"/>
    <mergeCell ref="K28:L28"/>
    <mergeCell ref="M28:N28"/>
    <mergeCell ref="O28:P28"/>
    <mergeCell ref="Q28:R28"/>
    <mergeCell ref="S28:T28"/>
    <mergeCell ref="I27:J27"/>
    <mergeCell ref="K27:L27"/>
    <mergeCell ref="M27:N27"/>
    <mergeCell ref="O27:P27"/>
    <mergeCell ref="Q27:R27"/>
    <mergeCell ref="S27:T27"/>
    <mergeCell ref="I26:J26"/>
    <mergeCell ref="K26:L26"/>
    <mergeCell ref="M26:N26"/>
    <mergeCell ref="O26:P26"/>
    <mergeCell ref="Q26:R26"/>
    <mergeCell ref="S26:T26"/>
    <mergeCell ref="I25:J25"/>
    <mergeCell ref="K25:L25"/>
    <mergeCell ref="M25:N25"/>
    <mergeCell ref="O25:P25"/>
    <mergeCell ref="Q25:R25"/>
    <mergeCell ref="S25:T25"/>
    <mergeCell ref="I24:J24"/>
    <mergeCell ref="K24:L24"/>
    <mergeCell ref="M24:N24"/>
    <mergeCell ref="O24:P24"/>
    <mergeCell ref="Q24:R24"/>
    <mergeCell ref="S24:T24"/>
    <mergeCell ref="I23:J23"/>
    <mergeCell ref="K23:L23"/>
    <mergeCell ref="M23:N23"/>
    <mergeCell ref="O23:P23"/>
    <mergeCell ref="Q23:R23"/>
    <mergeCell ref="S23:T23"/>
    <mergeCell ref="I22:J22"/>
    <mergeCell ref="K22:L22"/>
    <mergeCell ref="M22:N22"/>
    <mergeCell ref="O22:P22"/>
    <mergeCell ref="Q22:R22"/>
    <mergeCell ref="S22:T22"/>
    <mergeCell ref="I21:J21"/>
    <mergeCell ref="K21:L21"/>
    <mergeCell ref="M21:N21"/>
    <mergeCell ref="O21:P21"/>
    <mergeCell ref="Q21:R21"/>
    <mergeCell ref="S21:T21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I18:J18"/>
    <mergeCell ref="K18:L18"/>
    <mergeCell ref="M18:N18"/>
    <mergeCell ref="O18:P18"/>
    <mergeCell ref="Q18:R18"/>
    <mergeCell ref="S18:T18"/>
    <mergeCell ref="I17:J17"/>
    <mergeCell ref="K17:L17"/>
    <mergeCell ref="M17:N17"/>
    <mergeCell ref="O17:P17"/>
    <mergeCell ref="Q17:R17"/>
    <mergeCell ref="S17:T17"/>
    <mergeCell ref="I16:J16"/>
    <mergeCell ref="K16:L16"/>
    <mergeCell ref="M16:N16"/>
    <mergeCell ref="O16:P16"/>
    <mergeCell ref="Q16:R16"/>
    <mergeCell ref="S16:T16"/>
    <mergeCell ref="I15:J15"/>
    <mergeCell ref="K15:L15"/>
    <mergeCell ref="M15:N15"/>
    <mergeCell ref="O15:P15"/>
    <mergeCell ref="Q15:R15"/>
    <mergeCell ref="S15:T15"/>
    <mergeCell ref="I14:J14"/>
    <mergeCell ref="K14:L14"/>
    <mergeCell ref="M14:N14"/>
    <mergeCell ref="O14:P14"/>
    <mergeCell ref="Q14:R14"/>
    <mergeCell ref="S14:T14"/>
    <mergeCell ref="I13:J13"/>
    <mergeCell ref="K13:L13"/>
    <mergeCell ref="M13:N13"/>
    <mergeCell ref="O13:P13"/>
    <mergeCell ref="Q13:R13"/>
    <mergeCell ref="S13:T13"/>
    <mergeCell ref="I12:J12"/>
    <mergeCell ref="K12:L12"/>
    <mergeCell ref="M12:N12"/>
    <mergeCell ref="O12:P12"/>
    <mergeCell ref="Q12:R12"/>
    <mergeCell ref="S12:T12"/>
    <mergeCell ref="I11:J11"/>
    <mergeCell ref="K11:L11"/>
    <mergeCell ref="M11:N11"/>
    <mergeCell ref="O11:P11"/>
    <mergeCell ref="Q11:R11"/>
    <mergeCell ref="S11:T11"/>
    <mergeCell ref="I10:J10"/>
    <mergeCell ref="K10:L10"/>
    <mergeCell ref="M10:N10"/>
    <mergeCell ref="O10:P10"/>
    <mergeCell ref="Q10:R10"/>
    <mergeCell ref="S10:T10"/>
    <mergeCell ref="I9:J9"/>
    <mergeCell ref="K9:L9"/>
    <mergeCell ref="M9:N9"/>
    <mergeCell ref="O9:P9"/>
    <mergeCell ref="Q9:R9"/>
    <mergeCell ref="S9:T9"/>
    <mergeCell ref="I8:J8"/>
    <mergeCell ref="K8:L8"/>
    <mergeCell ref="M8:N8"/>
    <mergeCell ref="O8:P8"/>
    <mergeCell ref="Q8:R8"/>
    <mergeCell ref="S8:T8"/>
    <mergeCell ref="I7:J7"/>
    <mergeCell ref="K7:L7"/>
    <mergeCell ref="M7:N7"/>
    <mergeCell ref="O7:P7"/>
    <mergeCell ref="Q7:R7"/>
    <mergeCell ref="S7:T7"/>
    <mergeCell ref="I6:J6"/>
    <mergeCell ref="K6:L6"/>
    <mergeCell ref="M6:N6"/>
    <mergeCell ref="O6:P6"/>
    <mergeCell ref="Q6:R6"/>
    <mergeCell ref="S6:T6"/>
    <mergeCell ref="I5:J5"/>
    <mergeCell ref="K5:L5"/>
    <mergeCell ref="M5:N5"/>
    <mergeCell ref="O5:P5"/>
    <mergeCell ref="Q5:R5"/>
    <mergeCell ref="S5:T5"/>
    <mergeCell ref="I4:J4"/>
    <mergeCell ref="K4:L4"/>
    <mergeCell ref="M4:N4"/>
    <mergeCell ref="O4:P4"/>
    <mergeCell ref="Q4:R4"/>
    <mergeCell ref="S4:T4"/>
    <mergeCell ref="A1:A2"/>
    <mergeCell ref="B1:B2"/>
    <mergeCell ref="F1:F2"/>
    <mergeCell ref="G1:H2"/>
    <mergeCell ref="I1:J2"/>
    <mergeCell ref="K1:L2"/>
    <mergeCell ref="W1:W2"/>
    <mergeCell ref="X1:X2"/>
    <mergeCell ref="G3:H3"/>
    <mergeCell ref="I3:J3"/>
    <mergeCell ref="K3:L3"/>
    <mergeCell ref="M3:N3"/>
    <mergeCell ref="O3:P3"/>
    <mergeCell ref="Q3:R3"/>
    <mergeCell ref="S3:T3"/>
    <mergeCell ref="M1:N2"/>
    <mergeCell ref="O1:P2"/>
    <mergeCell ref="Q1:R2"/>
    <mergeCell ref="S1:T2"/>
    <mergeCell ref="U1:U2"/>
    <mergeCell ref="V1:V2"/>
  </mergeCells>
  <pageMargins left="0.7" right="0.7" top="0.78740157499999996" bottom="0.78740157499999996" header="0.3" footer="0.3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3"/>
  <sheetViews>
    <sheetView zoomScale="80" zoomScaleNormal="80" workbookViewId="0">
      <selection sqref="A1:A2"/>
    </sheetView>
  </sheetViews>
  <sheetFormatPr baseColWidth="10" defaultRowHeight="15" outlineLevelCol="1"/>
  <cols>
    <col min="1" max="1" width="40.28515625" customWidth="1"/>
    <col min="2" max="2" width="0" hidden="1" customWidth="1"/>
    <col min="3" max="3" width="8" hidden="1" customWidth="1" outlineLevel="1"/>
    <col min="4" max="4" width="18.5703125" hidden="1" customWidth="1" outlineLevel="1"/>
    <col min="5" max="5" width="18.42578125" hidden="1" customWidth="1" outlineLevel="1"/>
    <col min="6" max="6" width="37.7109375" hidden="1" customWidth="1" collapsed="1"/>
    <col min="7" max="7" width="9.85546875" hidden="1" customWidth="1" outlineLevel="1"/>
    <col min="8" max="8" width="11.42578125" hidden="1" customWidth="1" collapsed="1"/>
    <col min="9" max="9" width="4.28515625" hidden="1" customWidth="1" outlineLevel="1"/>
    <col min="10" max="18" width="11.42578125" hidden="1" customWidth="1" outlineLevel="1"/>
    <col min="19" max="19" width="11.42578125" collapsed="1"/>
    <col min="20" max="20" width="13.42578125" bestFit="1" customWidth="1"/>
    <col min="21" max="21" width="12.85546875" hidden="1" customWidth="1"/>
    <col min="22" max="22" width="0" hidden="1" customWidth="1" outlineLevel="1"/>
    <col min="23" max="23" width="12.140625" hidden="1" customWidth="1" outlineLevel="1"/>
    <col min="24" max="24" width="12.5703125" hidden="1" customWidth="1" collapsed="1"/>
    <col min="25" max="25" width="23" customWidth="1"/>
    <col min="28" max="28" width="25" customWidth="1"/>
    <col min="29" max="29" width="32.28515625" customWidth="1"/>
    <col min="30" max="30" width="33.42578125" customWidth="1"/>
    <col min="31" max="31" width="28.7109375" customWidth="1"/>
    <col min="32" max="32" width="14" customWidth="1"/>
    <col min="33" max="33" width="12.7109375" customWidth="1"/>
  </cols>
  <sheetData>
    <row r="1" spans="1:31">
      <c r="A1" s="101" t="s">
        <v>177</v>
      </c>
      <c r="B1" s="101" t="s">
        <v>0</v>
      </c>
      <c r="C1" s="4" t="s">
        <v>1</v>
      </c>
      <c r="D1" s="4" t="s">
        <v>2</v>
      </c>
      <c r="E1" s="4" t="s">
        <v>3</v>
      </c>
      <c r="F1" s="100" t="s">
        <v>4</v>
      </c>
      <c r="G1" s="102" t="s">
        <v>5</v>
      </c>
      <c r="H1" s="103"/>
      <c r="I1" s="92" t="s">
        <v>113</v>
      </c>
      <c r="J1" s="93"/>
      <c r="K1" s="92" t="s">
        <v>114</v>
      </c>
      <c r="L1" s="93"/>
      <c r="M1" s="92" t="s">
        <v>115</v>
      </c>
      <c r="N1" s="93"/>
      <c r="O1" s="92" t="s">
        <v>163</v>
      </c>
      <c r="P1" s="93"/>
      <c r="Q1" s="92" t="s">
        <v>139</v>
      </c>
      <c r="R1" s="93"/>
      <c r="S1" s="92" t="s">
        <v>184</v>
      </c>
      <c r="T1" s="108"/>
      <c r="U1" s="118" t="s">
        <v>138</v>
      </c>
      <c r="V1" s="119" t="s">
        <v>141</v>
      </c>
      <c r="W1" s="116" t="s">
        <v>164</v>
      </c>
      <c r="X1" s="116" t="s">
        <v>165</v>
      </c>
      <c r="Y1" s="121" t="s">
        <v>193</v>
      </c>
    </row>
    <row r="2" spans="1:31">
      <c r="A2" s="101"/>
      <c r="B2" s="101"/>
      <c r="C2" s="4"/>
      <c r="D2" s="4"/>
      <c r="E2" s="4"/>
      <c r="F2" s="101"/>
      <c r="G2" s="103"/>
      <c r="H2" s="103"/>
      <c r="I2" s="92"/>
      <c r="J2" s="93"/>
      <c r="K2" s="92"/>
      <c r="L2" s="93"/>
      <c r="M2" s="92"/>
      <c r="N2" s="93"/>
      <c r="O2" s="92"/>
      <c r="P2" s="93"/>
      <c r="Q2" s="92"/>
      <c r="R2" s="93"/>
      <c r="S2" s="92"/>
      <c r="T2" s="108"/>
      <c r="U2" s="118"/>
      <c r="V2" s="119"/>
      <c r="W2" s="116"/>
      <c r="X2" s="116"/>
      <c r="Y2" s="121"/>
    </row>
    <row r="3" spans="1:31">
      <c r="A3" s="9" t="s">
        <v>6</v>
      </c>
      <c r="B3">
        <v>4804</v>
      </c>
      <c r="C3">
        <v>23</v>
      </c>
      <c r="D3">
        <f t="shared" ref="D3:D69" si="0">B3+C3</f>
        <v>4827</v>
      </c>
      <c r="E3" s="1">
        <f>D3/$G$3</f>
        <v>0.13497567250153794</v>
      </c>
      <c r="F3" s="1">
        <f>E3</f>
        <v>0.13497567250153794</v>
      </c>
      <c r="G3" s="114">
        <f>SUM(D3:D123)</f>
        <v>35762</v>
      </c>
      <c r="H3" s="114"/>
      <c r="I3" s="96">
        <v>78220</v>
      </c>
      <c r="J3" s="97"/>
      <c r="K3" s="96">
        <v>41480</v>
      </c>
      <c r="L3" s="97"/>
      <c r="M3" s="96">
        <v>14690</v>
      </c>
      <c r="N3" s="97"/>
      <c r="O3" s="96">
        <f>K3/I3</f>
        <v>0.53029915622602919</v>
      </c>
      <c r="P3" s="109"/>
      <c r="Q3" s="114">
        <f t="shared" ref="Q3:Q44" si="1">M3/I3</f>
        <v>0.18780363078496548</v>
      </c>
      <c r="R3" s="97"/>
      <c r="S3" s="86">
        <f>1/Q3</f>
        <v>5.3247106875425461</v>
      </c>
      <c r="T3" s="87"/>
      <c r="U3" t="s">
        <v>118</v>
      </c>
      <c r="V3" t="s">
        <v>142</v>
      </c>
      <c r="W3" s="25">
        <v>1997</v>
      </c>
      <c r="X3" s="25" t="s">
        <v>168</v>
      </c>
      <c r="Y3" s="71">
        <v>3.6744687348472298</v>
      </c>
    </row>
    <row r="4" spans="1:31">
      <c r="A4" s="9" t="s">
        <v>154</v>
      </c>
      <c r="B4">
        <v>4135</v>
      </c>
      <c r="C4">
        <v>33</v>
      </c>
      <c r="D4">
        <f t="shared" si="0"/>
        <v>4168</v>
      </c>
      <c r="E4" s="1">
        <f t="shared" ref="E4:E70" si="2">D4/$G$3</f>
        <v>0.11654829148257928</v>
      </c>
      <c r="F4" s="1">
        <f>E4+E3</f>
        <v>0.25152396398411725</v>
      </c>
      <c r="I4" s="96">
        <v>73500</v>
      </c>
      <c r="J4" s="97"/>
      <c r="K4" s="96">
        <v>42100</v>
      </c>
      <c r="L4" s="97"/>
      <c r="M4" s="96">
        <v>18633</v>
      </c>
      <c r="N4" s="97"/>
      <c r="O4" s="96">
        <f t="shared" ref="O4:O44" si="3">K4/I4</f>
        <v>0.57278911564625845</v>
      </c>
      <c r="P4" s="109"/>
      <c r="Q4" s="114">
        <f t="shared" si="1"/>
        <v>0.25351020408163266</v>
      </c>
      <c r="R4" s="97"/>
      <c r="S4" s="86">
        <f t="shared" ref="S4:S44" si="4">1/Q4</f>
        <v>3.9446143938174205</v>
      </c>
      <c r="T4" s="87"/>
      <c r="U4" t="s">
        <v>116</v>
      </c>
      <c r="V4" t="s">
        <v>142</v>
      </c>
      <c r="W4" s="21">
        <v>1988</v>
      </c>
      <c r="X4" s="21" t="s">
        <v>168</v>
      </c>
      <c r="Y4" s="71">
        <v>3.6744687348472302</v>
      </c>
    </row>
    <row r="5" spans="1:31">
      <c r="A5" s="9" t="s">
        <v>7</v>
      </c>
      <c r="B5">
        <v>658</v>
      </c>
      <c r="C5">
        <v>2291</v>
      </c>
      <c r="D5">
        <f t="shared" si="0"/>
        <v>2949</v>
      </c>
      <c r="E5" s="1">
        <f t="shared" si="2"/>
        <v>8.2461830993792298E-2</v>
      </c>
      <c r="F5" s="1">
        <f>E5+F4</f>
        <v>0.33398579497790953</v>
      </c>
      <c r="I5" s="96">
        <v>79000</v>
      </c>
      <c r="J5" s="97"/>
      <c r="K5" s="96">
        <v>44300</v>
      </c>
      <c r="L5" s="97"/>
      <c r="M5" s="96">
        <v>20000</v>
      </c>
      <c r="N5" s="97"/>
      <c r="O5" s="96">
        <f t="shared" si="3"/>
        <v>0.56075949367088607</v>
      </c>
      <c r="P5" s="109"/>
      <c r="Q5" s="114">
        <f t="shared" si="1"/>
        <v>0.25316455696202533</v>
      </c>
      <c r="R5" s="97"/>
      <c r="S5" s="86">
        <f t="shared" si="4"/>
        <v>3.9499999999999997</v>
      </c>
      <c r="T5" s="87"/>
      <c r="U5" t="s">
        <v>132</v>
      </c>
      <c r="V5" t="s">
        <v>142</v>
      </c>
      <c r="W5" s="25">
        <v>2014</v>
      </c>
      <c r="X5" t="s">
        <v>168</v>
      </c>
      <c r="Y5" s="71">
        <v>3.6744687348472302</v>
      </c>
    </row>
    <row r="6" spans="1:31">
      <c r="A6" s="9" t="s">
        <v>8</v>
      </c>
      <c r="B6">
        <v>160</v>
      </c>
      <c r="C6">
        <v>1827</v>
      </c>
      <c r="D6">
        <f t="shared" si="0"/>
        <v>1987</v>
      </c>
      <c r="E6" s="1">
        <f t="shared" si="2"/>
        <v>5.5561769475980093E-2</v>
      </c>
      <c r="F6" s="1">
        <f t="shared" ref="F6:F69" si="5">E6+F5</f>
        <v>0.38954756445388961</v>
      </c>
      <c r="I6" s="96">
        <v>97000</v>
      </c>
      <c r="J6" s="97"/>
      <c r="K6" s="96">
        <v>50100</v>
      </c>
      <c r="L6" s="97"/>
      <c r="M6" s="96">
        <v>25500</v>
      </c>
      <c r="N6" s="97"/>
      <c r="O6" s="96">
        <f t="shared" si="3"/>
        <v>0.51649484536082479</v>
      </c>
      <c r="P6" s="109"/>
      <c r="Q6" s="114">
        <f t="shared" si="1"/>
        <v>0.26288659793814434</v>
      </c>
      <c r="R6" s="97"/>
      <c r="S6" s="86">
        <f t="shared" si="4"/>
        <v>3.8039215686274508</v>
      </c>
      <c r="T6" s="87"/>
      <c r="U6" t="s">
        <v>132</v>
      </c>
      <c r="V6" t="s">
        <v>142</v>
      </c>
      <c r="W6" s="25">
        <v>2016</v>
      </c>
      <c r="X6" t="s">
        <v>168</v>
      </c>
      <c r="Y6" s="71">
        <v>3.6744687348472302</v>
      </c>
    </row>
    <row r="7" spans="1:31">
      <c r="A7" s="9" t="s">
        <v>155</v>
      </c>
      <c r="B7">
        <v>1650</v>
      </c>
      <c r="C7">
        <v>61</v>
      </c>
      <c r="D7">
        <f t="shared" si="0"/>
        <v>1711</v>
      </c>
      <c r="E7" s="1">
        <f t="shared" si="2"/>
        <v>4.7844080308707564E-2</v>
      </c>
      <c r="F7" s="1">
        <f t="shared" si="5"/>
        <v>0.43739164476259718</v>
      </c>
      <c r="I7" s="96">
        <v>89000</v>
      </c>
      <c r="J7" s="97"/>
      <c r="K7" s="96">
        <v>48000</v>
      </c>
      <c r="L7" s="97"/>
      <c r="M7" s="96">
        <v>22780</v>
      </c>
      <c r="N7" s="97"/>
      <c r="O7" s="96">
        <f t="shared" si="3"/>
        <v>0.5393258426966292</v>
      </c>
      <c r="P7" s="109"/>
      <c r="Q7" s="114">
        <f t="shared" si="1"/>
        <v>0.25595505617977526</v>
      </c>
      <c r="R7" s="97"/>
      <c r="S7" s="86">
        <f t="shared" si="4"/>
        <v>3.9069359086918354</v>
      </c>
      <c r="T7" s="87"/>
      <c r="U7" t="s">
        <v>118</v>
      </c>
      <c r="V7" t="s">
        <v>142</v>
      </c>
      <c r="W7">
        <v>1996</v>
      </c>
      <c r="X7" t="s">
        <v>168</v>
      </c>
      <c r="Y7" s="71">
        <v>3.6744687348472302</v>
      </c>
    </row>
    <row r="8" spans="1:31">
      <c r="A8" s="9" t="s">
        <v>156</v>
      </c>
      <c r="B8">
        <v>1249</v>
      </c>
      <c r="C8">
        <v>3</v>
      </c>
      <c r="D8">
        <f t="shared" si="0"/>
        <v>1252</v>
      </c>
      <c r="E8" s="1">
        <f t="shared" si="2"/>
        <v>3.5009227671830435E-2</v>
      </c>
      <c r="F8" s="1" t="e">
        <f>E8+#REF!</f>
        <v>#REF!</v>
      </c>
      <c r="I8" s="96">
        <v>64000</v>
      </c>
      <c r="J8" s="97"/>
      <c r="K8" s="96">
        <v>39200</v>
      </c>
      <c r="L8" s="97"/>
      <c r="M8" s="96">
        <v>17390</v>
      </c>
      <c r="N8" s="97"/>
      <c r="O8" s="96">
        <f t="shared" si="3"/>
        <v>0.61250000000000004</v>
      </c>
      <c r="P8" s="109"/>
      <c r="Q8" s="114">
        <f t="shared" si="1"/>
        <v>0.27171875000000001</v>
      </c>
      <c r="R8" s="97"/>
      <c r="S8" s="86">
        <f t="shared" si="4"/>
        <v>3.6802760207015526</v>
      </c>
      <c r="T8" s="87"/>
      <c r="U8" t="s">
        <v>118</v>
      </c>
      <c r="V8" t="s">
        <v>142</v>
      </c>
      <c r="W8">
        <v>1995</v>
      </c>
      <c r="X8" t="s">
        <v>168</v>
      </c>
      <c r="Y8" s="71">
        <v>3.6744687348472302</v>
      </c>
    </row>
    <row r="9" spans="1:31" s="13" customFormat="1">
      <c r="A9" s="9" t="s">
        <v>10</v>
      </c>
      <c r="B9" s="13">
        <v>1005</v>
      </c>
      <c r="D9" s="13">
        <f t="shared" si="0"/>
        <v>1005</v>
      </c>
      <c r="E9" s="14">
        <f t="shared" si="2"/>
        <v>2.8102455119959735E-2</v>
      </c>
      <c r="F9" s="14" t="e">
        <f t="shared" ref="F9:F21" si="6">E9+F8</f>
        <v>#REF!</v>
      </c>
      <c r="I9" s="98">
        <v>69400</v>
      </c>
      <c r="J9" s="99"/>
      <c r="K9" s="98">
        <v>37585</v>
      </c>
      <c r="L9" s="99"/>
      <c r="M9" s="98">
        <v>11610</v>
      </c>
      <c r="N9" s="99"/>
      <c r="O9" s="96">
        <f t="shared" si="3"/>
        <v>0.54157060518731992</v>
      </c>
      <c r="P9" s="109"/>
      <c r="Q9" s="98">
        <f t="shared" si="1"/>
        <v>0.16729106628242074</v>
      </c>
      <c r="R9" s="99"/>
      <c r="S9" s="90">
        <f t="shared" si="4"/>
        <v>5.9776055124892338</v>
      </c>
      <c r="T9" s="120"/>
      <c r="U9" s="13" t="s">
        <v>118</v>
      </c>
      <c r="V9" s="13" t="s">
        <v>142</v>
      </c>
      <c r="W9" s="13">
        <v>1997</v>
      </c>
      <c r="X9" t="s">
        <v>168</v>
      </c>
      <c r="Y9" s="72">
        <v>3.6744687348472302</v>
      </c>
      <c r="AB9"/>
      <c r="AC9"/>
      <c r="AD9"/>
      <c r="AE9"/>
    </row>
    <row r="10" spans="1:31">
      <c r="A10" s="9" t="s">
        <v>157</v>
      </c>
      <c r="B10">
        <v>775</v>
      </c>
      <c r="C10">
        <v>171</v>
      </c>
      <c r="D10">
        <f t="shared" si="0"/>
        <v>946</v>
      </c>
      <c r="E10" s="1">
        <f t="shared" si="2"/>
        <v>2.6452659247245679E-2</v>
      </c>
      <c r="F10" s="1" t="e">
        <f t="shared" si="6"/>
        <v>#REF!</v>
      </c>
      <c r="I10" s="96">
        <v>22500</v>
      </c>
      <c r="J10" s="97"/>
      <c r="K10" s="96">
        <v>12950</v>
      </c>
      <c r="L10" s="97"/>
      <c r="M10" s="96">
        <v>7350</v>
      </c>
      <c r="N10" s="97"/>
      <c r="O10" s="96">
        <f t="shared" si="3"/>
        <v>0.5755555555555556</v>
      </c>
      <c r="P10" s="109"/>
      <c r="Q10" s="96">
        <f t="shared" si="1"/>
        <v>0.32666666666666666</v>
      </c>
      <c r="R10" s="97"/>
      <c r="S10" s="86">
        <f t="shared" si="4"/>
        <v>3.0612244897959182</v>
      </c>
      <c r="T10" s="111"/>
      <c r="U10" t="s">
        <v>116</v>
      </c>
      <c r="V10" t="s">
        <v>142</v>
      </c>
      <c r="W10" s="28">
        <v>1997</v>
      </c>
      <c r="X10" s="26" t="s">
        <v>169</v>
      </c>
      <c r="Y10" s="71">
        <v>3.6744687348472302</v>
      </c>
    </row>
    <row r="11" spans="1:31">
      <c r="A11" s="9" t="s">
        <v>146</v>
      </c>
      <c r="B11">
        <v>829</v>
      </c>
      <c r="C11">
        <v>24</v>
      </c>
      <c r="D11">
        <f t="shared" si="0"/>
        <v>853</v>
      </c>
      <c r="E11" s="1">
        <f t="shared" si="2"/>
        <v>2.3852133549577763E-2</v>
      </c>
      <c r="F11" s="1" t="e">
        <f t="shared" si="6"/>
        <v>#REF!</v>
      </c>
      <c r="I11" s="96">
        <v>299370</v>
      </c>
      <c r="J11" s="97"/>
      <c r="K11" s="96">
        <v>155960</v>
      </c>
      <c r="L11" s="97"/>
      <c r="M11" s="96">
        <v>68570</v>
      </c>
      <c r="N11" s="97"/>
      <c r="O11" s="96">
        <f t="shared" si="3"/>
        <v>0.52096068410328356</v>
      </c>
      <c r="P11" s="109"/>
      <c r="Q11" s="96">
        <f t="shared" si="1"/>
        <v>0.2290476667668771</v>
      </c>
      <c r="R11" s="97"/>
      <c r="S11" s="86">
        <f t="shared" si="4"/>
        <v>4.3659034563220072</v>
      </c>
      <c r="T11" s="111"/>
      <c r="U11" t="s">
        <v>116</v>
      </c>
      <c r="V11" s="15" t="s">
        <v>143</v>
      </c>
      <c r="W11" s="13">
        <v>1997</v>
      </c>
      <c r="X11" t="s">
        <v>167</v>
      </c>
      <c r="Y11" s="71">
        <v>3.6744687348472302</v>
      </c>
    </row>
    <row r="12" spans="1:31">
      <c r="A12" s="9" t="s">
        <v>12</v>
      </c>
      <c r="B12">
        <v>595</v>
      </c>
      <c r="C12">
        <v>179</v>
      </c>
      <c r="D12">
        <f t="shared" si="0"/>
        <v>774</v>
      </c>
      <c r="E12" s="1">
        <f t="shared" si="2"/>
        <v>2.1643084838655555E-2</v>
      </c>
      <c r="F12" s="1" t="e">
        <f t="shared" si="6"/>
        <v>#REF!</v>
      </c>
      <c r="I12" s="96">
        <v>37500</v>
      </c>
      <c r="J12" s="97"/>
      <c r="K12" s="96">
        <v>21810</v>
      </c>
      <c r="L12" s="97"/>
      <c r="M12" s="96">
        <v>9890</v>
      </c>
      <c r="N12" s="97"/>
      <c r="O12" s="96">
        <f t="shared" si="3"/>
        <v>0.58160000000000001</v>
      </c>
      <c r="P12" s="109"/>
      <c r="Q12" s="96">
        <f t="shared" si="1"/>
        <v>0.26373333333333332</v>
      </c>
      <c r="R12" s="97"/>
      <c r="S12" s="86">
        <f t="shared" si="4"/>
        <v>3.7917087967644085</v>
      </c>
      <c r="T12" s="111"/>
      <c r="U12" t="s">
        <v>116</v>
      </c>
      <c r="V12" t="s">
        <v>142</v>
      </c>
      <c r="W12" s="24">
        <v>2003</v>
      </c>
      <c r="X12" s="26" t="s">
        <v>166</v>
      </c>
      <c r="Y12" s="71">
        <v>3.6744687348472302</v>
      </c>
    </row>
    <row r="13" spans="1:31">
      <c r="A13" s="9" t="s">
        <v>13</v>
      </c>
      <c r="B13">
        <v>451</v>
      </c>
      <c r="C13">
        <v>283</v>
      </c>
      <c r="D13">
        <f t="shared" si="0"/>
        <v>734</v>
      </c>
      <c r="E13" s="1">
        <f t="shared" si="2"/>
        <v>2.0524579162239247E-2</v>
      </c>
      <c r="F13" s="1" t="e">
        <f t="shared" si="6"/>
        <v>#REF!</v>
      </c>
      <c r="I13" s="96">
        <v>244940</v>
      </c>
      <c r="J13" s="97"/>
      <c r="K13" s="96">
        <v>128850</v>
      </c>
      <c r="L13" s="97"/>
      <c r="M13" s="96">
        <v>52587</v>
      </c>
      <c r="N13" s="97"/>
      <c r="O13" s="96">
        <f t="shared" si="3"/>
        <v>0.52604719523148524</v>
      </c>
      <c r="P13" s="109"/>
      <c r="Q13" s="96">
        <f t="shared" si="1"/>
        <v>0.21469339430064505</v>
      </c>
      <c r="R13" s="97"/>
      <c r="S13" s="86">
        <f t="shared" si="4"/>
        <v>4.6578051609713427</v>
      </c>
      <c r="T13" s="111"/>
      <c r="U13" t="s">
        <v>121</v>
      </c>
      <c r="V13" s="15" t="s">
        <v>143</v>
      </c>
      <c r="W13" s="27">
        <v>2013</v>
      </c>
      <c r="X13" t="s">
        <v>167</v>
      </c>
      <c r="Y13" s="71">
        <v>3.6744687348472302</v>
      </c>
    </row>
    <row r="14" spans="1:31">
      <c r="A14" s="9" t="s">
        <v>14</v>
      </c>
      <c r="B14">
        <v>707</v>
      </c>
      <c r="C14">
        <v>15</v>
      </c>
      <c r="D14">
        <f t="shared" si="0"/>
        <v>722</v>
      </c>
      <c r="E14" s="1">
        <f t="shared" si="2"/>
        <v>2.0189027459314356E-2</v>
      </c>
      <c r="F14" s="1" t="e">
        <f t="shared" si="6"/>
        <v>#REF!</v>
      </c>
      <c r="I14" s="96">
        <v>217000</v>
      </c>
      <c r="J14" s="97"/>
      <c r="K14" s="96">
        <v>118189</v>
      </c>
      <c r="L14" s="97"/>
      <c r="M14" s="96">
        <v>48400</v>
      </c>
      <c r="N14" s="97"/>
      <c r="O14" s="96">
        <f t="shared" si="3"/>
        <v>0.54464976958525346</v>
      </c>
      <c r="P14" s="109"/>
      <c r="Q14" s="96">
        <f t="shared" si="1"/>
        <v>0.22304147465437787</v>
      </c>
      <c r="R14" s="97"/>
      <c r="S14" s="86">
        <f t="shared" si="4"/>
        <v>4.4834710743801658</v>
      </c>
      <c r="T14" s="111"/>
      <c r="U14" t="s">
        <v>118</v>
      </c>
      <c r="V14" s="15" t="s">
        <v>143</v>
      </c>
      <c r="W14" s="13">
        <v>1992</v>
      </c>
      <c r="X14" s="25" t="s">
        <v>167</v>
      </c>
      <c r="Y14" s="71">
        <v>3.6744687348472302</v>
      </c>
    </row>
    <row r="15" spans="1:31" s="13" customFormat="1">
      <c r="A15" s="79" t="s">
        <v>15</v>
      </c>
      <c r="B15" s="13">
        <v>622</v>
      </c>
      <c r="C15" s="13">
        <v>59</v>
      </c>
      <c r="D15" s="13">
        <f t="shared" si="0"/>
        <v>681</v>
      </c>
      <c r="E15" s="14">
        <f t="shared" si="2"/>
        <v>1.9042559140987639E-2</v>
      </c>
      <c r="F15" s="14" t="e">
        <f t="shared" si="6"/>
        <v>#REF!</v>
      </c>
      <c r="I15" s="98">
        <v>156489</v>
      </c>
      <c r="J15" s="99"/>
      <c r="K15" s="98">
        <v>87135</v>
      </c>
      <c r="L15" s="99"/>
      <c r="M15" s="98">
        <v>39140</v>
      </c>
      <c r="N15" s="99"/>
      <c r="O15" s="96">
        <f t="shared" si="3"/>
        <v>0.55681229990606373</v>
      </c>
      <c r="P15" s="109"/>
      <c r="Q15" s="98">
        <f t="shared" si="1"/>
        <v>0.25011342650282131</v>
      </c>
      <c r="R15" s="124"/>
      <c r="S15" s="120">
        <f t="shared" si="4"/>
        <v>3.9981859989780273</v>
      </c>
      <c r="T15" s="120"/>
      <c r="U15" s="13" t="s">
        <v>118</v>
      </c>
      <c r="V15" s="15" t="s">
        <v>143</v>
      </c>
      <c r="W15" s="22">
        <v>1986</v>
      </c>
      <c r="X15" s="21" t="s">
        <v>167</v>
      </c>
      <c r="Y15" s="78">
        <v>3.6744687348472302</v>
      </c>
      <c r="Z15"/>
      <c r="AA15" s="20"/>
      <c r="AB15"/>
      <c r="AC15"/>
      <c r="AD15"/>
      <c r="AE15"/>
    </row>
    <row r="16" spans="1:31">
      <c r="A16" s="9" t="s">
        <v>16</v>
      </c>
      <c r="B16">
        <v>261</v>
      </c>
      <c r="C16">
        <v>403</v>
      </c>
      <c r="D16">
        <f t="shared" si="0"/>
        <v>664</v>
      </c>
      <c r="E16" s="1">
        <f t="shared" si="2"/>
        <v>1.8567194228510709E-2</v>
      </c>
      <c r="F16" s="1" t="e">
        <f t="shared" si="6"/>
        <v>#REF!</v>
      </c>
      <c r="I16" s="96">
        <v>280000</v>
      </c>
      <c r="J16" s="97"/>
      <c r="K16" s="96">
        <v>142400</v>
      </c>
      <c r="L16" s="97"/>
      <c r="M16" s="96">
        <v>53300</v>
      </c>
      <c r="N16" s="97"/>
      <c r="O16" s="96">
        <f t="shared" si="3"/>
        <v>0.50857142857142856</v>
      </c>
      <c r="P16" s="109"/>
      <c r="Q16" s="96">
        <f t="shared" si="1"/>
        <v>0.19035714285714286</v>
      </c>
      <c r="R16" s="97"/>
      <c r="S16" s="86">
        <f t="shared" si="4"/>
        <v>5.2532833020637897</v>
      </c>
      <c r="T16" s="111"/>
      <c r="U16" t="s">
        <v>133</v>
      </c>
      <c r="V16" s="15" t="s">
        <v>143</v>
      </c>
      <c r="W16" s="27">
        <v>2013</v>
      </c>
      <c r="X16" t="s">
        <v>167</v>
      </c>
      <c r="Y16" s="71">
        <v>3.6744687348472302</v>
      </c>
    </row>
    <row r="17" spans="1:31">
      <c r="A17" s="9" t="s">
        <v>17</v>
      </c>
      <c r="B17">
        <v>600</v>
      </c>
      <c r="D17">
        <f t="shared" si="0"/>
        <v>600</v>
      </c>
      <c r="E17" s="1">
        <f t="shared" si="2"/>
        <v>1.6777585146244618E-2</v>
      </c>
      <c r="F17" s="1" t="e">
        <f t="shared" si="6"/>
        <v>#REF!</v>
      </c>
      <c r="I17" s="96">
        <v>115900</v>
      </c>
      <c r="J17" s="97"/>
      <c r="K17" s="96">
        <v>58040</v>
      </c>
      <c r="L17" s="97"/>
      <c r="M17" s="96">
        <v>25690</v>
      </c>
      <c r="N17" s="97"/>
      <c r="O17" s="96">
        <f t="shared" si="3"/>
        <v>0.5007765314926661</v>
      </c>
      <c r="P17" s="109"/>
      <c r="Q17" s="96">
        <f t="shared" si="1"/>
        <v>0.22165660051768765</v>
      </c>
      <c r="R17" s="97"/>
      <c r="S17" s="86">
        <f t="shared" si="4"/>
        <v>4.5114830673413779</v>
      </c>
      <c r="T17" s="111"/>
      <c r="U17" t="s">
        <v>118</v>
      </c>
      <c r="V17" s="17" t="s">
        <v>142</v>
      </c>
      <c r="W17" s="22">
        <v>1982</v>
      </c>
      <c r="X17" s="21" t="s">
        <v>168</v>
      </c>
      <c r="Y17" s="71">
        <v>3.6744687348472302</v>
      </c>
    </row>
    <row r="18" spans="1:31">
      <c r="A18" s="9" t="s">
        <v>18</v>
      </c>
      <c r="B18">
        <v>547</v>
      </c>
      <c r="C18">
        <v>14</v>
      </c>
      <c r="D18">
        <f t="shared" si="0"/>
        <v>561</v>
      </c>
      <c r="E18" s="1">
        <f t="shared" si="2"/>
        <v>1.5687042111738717E-2</v>
      </c>
      <c r="F18" s="1" t="e">
        <f t="shared" si="6"/>
        <v>#REF!</v>
      </c>
      <c r="I18" s="96">
        <v>230000</v>
      </c>
      <c r="J18" s="97"/>
      <c r="K18" s="96">
        <v>120200</v>
      </c>
      <c r="L18" s="97"/>
      <c r="M18" s="96">
        <v>36400</v>
      </c>
      <c r="N18" s="97"/>
      <c r="O18" s="96">
        <f t="shared" si="3"/>
        <v>0.52260869565217394</v>
      </c>
      <c r="P18" s="109"/>
      <c r="Q18" s="96">
        <f t="shared" si="1"/>
        <v>0.1582608695652174</v>
      </c>
      <c r="R18" s="97"/>
      <c r="S18" s="86">
        <f t="shared" si="4"/>
        <v>6.3186813186813184</v>
      </c>
      <c r="T18" s="111"/>
      <c r="U18" t="s">
        <v>118</v>
      </c>
      <c r="V18" s="16" t="s">
        <v>143</v>
      </c>
      <c r="W18" s="13">
        <v>1997</v>
      </c>
      <c r="X18" t="s">
        <v>167</v>
      </c>
      <c r="Y18" s="71">
        <v>3.6744687348472302</v>
      </c>
    </row>
    <row r="19" spans="1:31">
      <c r="A19" s="9" t="s">
        <v>19</v>
      </c>
      <c r="B19">
        <v>550</v>
      </c>
      <c r="D19">
        <f t="shared" si="0"/>
        <v>550</v>
      </c>
      <c r="E19" s="1">
        <f t="shared" si="2"/>
        <v>1.5379453050724232E-2</v>
      </c>
      <c r="F19" s="1" t="e">
        <f t="shared" si="6"/>
        <v>#REF!</v>
      </c>
      <c r="I19" s="96">
        <v>74389</v>
      </c>
      <c r="J19" s="97"/>
      <c r="K19" s="96">
        <v>42901</v>
      </c>
      <c r="L19" s="97"/>
      <c r="M19" s="96">
        <v>19831</v>
      </c>
      <c r="N19" s="97"/>
      <c r="O19" s="96">
        <f t="shared" si="3"/>
        <v>0.57671161058758691</v>
      </c>
      <c r="P19" s="109"/>
      <c r="Q19" s="96">
        <f t="shared" si="1"/>
        <v>0.26658511339042062</v>
      </c>
      <c r="R19" s="97"/>
      <c r="S19" s="86">
        <f t="shared" si="4"/>
        <v>3.7511471937875043</v>
      </c>
      <c r="T19" s="111"/>
      <c r="U19" t="s">
        <v>121</v>
      </c>
      <c r="V19" s="17" t="s">
        <v>142</v>
      </c>
      <c r="W19" s="27">
        <v>2000</v>
      </c>
      <c r="X19" t="s">
        <v>168</v>
      </c>
      <c r="Y19" s="71">
        <v>3.6744687348472302</v>
      </c>
    </row>
    <row r="20" spans="1:31">
      <c r="A20" s="9" t="s">
        <v>20</v>
      </c>
      <c r="B20">
        <v>502</v>
      </c>
      <c r="C20">
        <v>45</v>
      </c>
      <c r="D20">
        <f t="shared" si="0"/>
        <v>547</v>
      </c>
      <c r="E20" s="1">
        <f t="shared" si="2"/>
        <v>1.529556512499301E-2</v>
      </c>
      <c r="F20" s="1" t="e">
        <f t="shared" si="6"/>
        <v>#REF!</v>
      </c>
      <c r="I20" s="96">
        <v>24993</v>
      </c>
      <c r="J20" s="97"/>
      <c r="K20" s="96">
        <v>14968</v>
      </c>
      <c r="L20" s="97"/>
      <c r="M20" s="96">
        <v>7257</v>
      </c>
      <c r="N20" s="97"/>
      <c r="O20" s="96">
        <f t="shared" si="3"/>
        <v>0.59888768855279473</v>
      </c>
      <c r="P20" s="109"/>
      <c r="Q20" s="96">
        <f t="shared" si="1"/>
        <v>0.29036130116432601</v>
      </c>
      <c r="R20" s="97"/>
      <c r="S20" s="86">
        <f t="shared" si="4"/>
        <v>3.44398511781728</v>
      </c>
      <c r="T20" s="111"/>
      <c r="U20" t="s">
        <v>123</v>
      </c>
      <c r="V20" s="17" t="s">
        <v>142</v>
      </c>
      <c r="W20" s="13">
        <v>1998</v>
      </c>
      <c r="X20" t="s">
        <v>170</v>
      </c>
      <c r="Y20" s="71">
        <v>3.6744687348472302</v>
      </c>
    </row>
    <row r="21" spans="1:31">
      <c r="A21" s="9" t="s">
        <v>21</v>
      </c>
      <c r="B21">
        <v>495</v>
      </c>
      <c r="C21">
        <v>6</v>
      </c>
      <c r="D21">
        <f t="shared" si="0"/>
        <v>501</v>
      </c>
      <c r="E21" s="1">
        <f t="shared" si="2"/>
        <v>1.4009283597114255E-2</v>
      </c>
      <c r="F21" s="1" t="e">
        <f t="shared" si="6"/>
        <v>#REF!</v>
      </c>
      <c r="I21" s="96">
        <v>50300</v>
      </c>
      <c r="J21" s="97"/>
      <c r="K21" s="96">
        <v>28080</v>
      </c>
      <c r="L21" s="97"/>
      <c r="M21" s="96">
        <v>13530</v>
      </c>
      <c r="N21" s="97"/>
      <c r="O21" s="96">
        <f t="shared" si="3"/>
        <v>0.55825049701789264</v>
      </c>
      <c r="P21" s="109"/>
      <c r="Q21" s="114">
        <f t="shared" si="1"/>
        <v>0.26898608349900599</v>
      </c>
      <c r="R21" s="97"/>
      <c r="S21" s="86">
        <f t="shared" si="4"/>
        <v>3.7176644493717661</v>
      </c>
      <c r="T21" s="87"/>
      <c r="U21" t="s">
        <v>116</v>
      </c>
      <c r="V21" s="17" t="s">
        <v>142</v>
      </c>
      <c r="W21" s="23">
        <v>2004</v>
      </c>
      <c r="X21" s="26" t="s">
        <v>166</v>
      </c>
      <c r="Y21" s="71">
        <v>3.6744687348472302</v>
      </c>
    </row>
    <row r="22" spans="1:31">
      <c r="A22" s="9" t="s">
        <v>23</v>
      </c>
      <c r="B22">
        <v>444</v>
      </c>
      <c r="C22">
        <v>30</v>
      </c>
      <c r="D22">
        <f t="shared" si="0"/>
        <v>474</v>
      </c>
      <c r="E22" s="1">
        <f t="shared" si="2"/>
        <v>1.3254292265533247E-2</v>
      </c>
      <c r="F22" s="1" t="e">
        <f>E22+#REF!</f>
        <v>#REF!</v>
      </c>
      <c r="I22" s="96">
        <v>36500</v>
      </c>
      <c r="J22" s="97"/>
      <c r="K22" s="96">
        <v>21430</v>
      </c>
      <c r="L22" s="97"/>
      <c r="M22" s="96">
        <v>10320</v>
      </c>
      <c r="N22" s="97"/>
      <c r="O22" s="96">
        <f t="shared" si="3"/>
        <v>0.5871232876712329</v>
      </c>
      <c r="P22" s="109"/>
      <c r="Q22" s="114">
        <f t="shared" si="1"/>
        <v>0.28273972602739728</v>
      </c>
      <c r="R22" s="97"/>
      <c r="S22" s="86">
        <f t="shared" si="4"/>
        <v>3.5368217054263562</v>
      </c>
      <c r="T22" s="87"/>
      <c r="U22" s="10" t="s">
        <v>129</v>
      </c>
      <c r="V22" s="17" t="s">
        <v>142</v>
      </c>
      <c r="W22" s="23">
        <v>2001</v>
      </c>
      <c r="X22" s="23" t="s">
        <v>170</v>
      </c>
      <c r="Y22" s="71">
        <v>3.6744687348472302</v>
      </c>
    </row>
    <row r="23" spans="1:31" s="12" customFormat="1">
      <c r="A23" s="11" t="s">
        <v>158</v>
      </c>
      <c r="B23" s="12">
        <v>77</v>
      </c>
      <c r="C23" s="12">
        <v>392</v>
      </c>
      <c r="D23" s="12">
        <f t="shared" si="0"/>
        <v>469</v>
      </c>
      <c r="E23" s="1">
        <f t="shared" si="2"/>
        <v>1.3114479055981209E-2</v>
      </c>
      <c r="F23" s="1" t="e">
        <f t="shared" si="5"/>
        <v>#REF!</v>
      </c>
      <c r="I23" s="106">
        <v>63049</v>
      </c>
      <c r="J23" s="107"/>
      <c r="K23" s="106">
        <v>35221</v>
      </c>
      <c r="L23" s="107"/>
      <c r="M23" s="106">
        <v>15127</v>
      </c>
      <c r="N23" s="107"/>
      <c r="O23" s="96">
        <f t="shared" si="3"/>
        <v>0.55862900283906169</v>
      </c>
      <c r="P23" s="109"/>
      <c r="Q23" s="114">
        <f t="shared" si="1"/>
        <v>0.2399245031642056</v>
      </c>
      <c r="R23" s="97"/>
      <c r="S23" s="86">
        <f t="shared" si="4"/>
        <v>4.1679777880610827</v>
      </c>
      <c r="T23" s="87"/>
      <c r="U23" s="12" t="s">
        <v>135</v>
      </c>
      <c r="V23" s="17" t="s">
        <v>142</v>
      </c>
      <c r="W23" s="25">
        <v>2013</v>
      </c>
      <c r="X23" s="12" t="s">
        <v>168</v>
      </c>
      <c r="Y23" s="73">
        <v>3.6744687348472302</v>
      </c>
      <c r="AB23"/>
      <c r="AC23"/>
      <c r="AD23"/>
      <c r="AE23"/>
    </row>
    <row r="24" spans="1:31">
      <c r="A24" s="9" t="s">
        <v>24</v>
      </c>
      <c r="B24">
        <v>431</v>
      </c>
      <c r="D24">
        <f t="shared" si="0"/>
        <v>431</v>
      </c>
      <c r="E24" s="1">
        <f t="shared" si="2"/>
        <v>1.2051898663385716E-2</v>
      </c>
      <c r="F24" s="1" t="e">
        <f t="shared" si="5"/>
        <v>#REF!</v>
      </c>
      <c r="I24" s="96">
        <v>242670</v>
      </c>
      <c r="J24" s="97"/>
      <c r="K24" s="96">
        <v>135875</v>
      </c>
      <c r="L24" s="97"/>
      <c r="M24" s="96">
        <v>54635</v>
      </c>
      <c r="N24" s="97"/>
      <c r="O24" s="96">
        <f t="shared" si="3"/>
        <v>0.55991675938517327</v>
      </c>
      <c r="P24" s="109"/>
      <c r="Q24" s="114">
        <f t="shared" si="1"/>
        <v>0.22514113817117898</v>
      </c>
      <c r="R24" s="97"/>
      <c r="S24" s="86">
        <f t="shared" si="4"/>
        <v>4.4416582776608395</v>
      </c>
      <c r="T24" s="87"/>
      <c r="U24" t="s">
        <v>118</v>
      </c>
      <c r="V24" s="16" t="s">
        <v>143</v>
      </c>
      <c r="W24" s="21">
        <v>1994</v>
      </c>
      <c r="X24" s="21" t="s">
        <v>167</v>
      </c>
      <c r="Y24" s="71">
        <v>3.6744687348472302</v>
      </c>
    </row>
    <row r="25" spans="1:31">
      <c r="A25" s="9" t="s">
        <v>159</v>
      </c>
      <c r="B25">
        <v>422</v>
      </c>
      <c r="D25">
        <f t="shared" si="0"/>
        <v>422</v>
      </c>
      <c r="E25" s="1">
        <f t="shared" si="2"/>
        <v>1.1800234886192048E-2</v>
      </c>
      <c r="F25" s="1" t="e">
        <f t="shared" si="5"/>
        <v>#REF!</v>
      </c>
      <c r="I25" s="96">
        <v>20600</v>
      </c>
      <c r="J25" s="97"/>
      <c r="K25" s="96">
        <v>11940</v>
      </c>
      <c r="L25" s="97"/>
      <c r="M25" s="96">
        <v>5160</v>
      </c>
      <c r="N25" s="97"/>
      <c r="O25" s="96">
        <f t="shared" si="3"/>
        <v>0.57961165048543695</v>
      </c>
      <c r="P25" s="109"/>
      <c r="Q25" s="114">
        <f t="shared" si="1"/>
        <v>0.25048543689320391</v>
      </c>
      <c r="R25" s="97"/>
      <c r="S25" s="86">
        <f t="shared" si="4"/>
        <v>3.9922480620155034</v>
      </c>
      <c r="T25" s="87"/>
      <c r="U25" t="s">
        <v>116</v>
      </c>
      <c r="V25" s="17" t="s">
        <v>142</v>
      </c>
      <c r="W25" s="25">
        <v>1995</v>
      </c>
      <c r="X25" s="25" t="s">
        <v>166</v>
      </c>
      <c r="Y25" s="71">
        <v>3.6744687348472302</v>
      </c>
    </row>
    <row r="26" spans="1:31">
      <c r="A26" s="9" t="s">
        <v>26</v>
      </c>
      <c r="B26">
        <v>328</v>
      </c>
      <c r="C26">
        <v>77</v>
      </c>
      <c r="D26">
        <f t="shared" si="0"/>
        <v>405</v>
      </c>
      <c r="E26" s="1">
        <f t="shared" si="2"/>
        <v>1.1324869973715117E-2</v>
      </c>
      <c r="F26" s="1" t="e">
        <f>E26+#REF!</f>
        <v>#REF!</v>
      </c>
      <c r="I26" s="96">
        <v>219550</v>
      </c>
      <c r="J26" s="97"/>
      <c r="K26" s="96">
        <v>108860</v>
      </c>
      <c r="L26" s="97"/>
      <c r="M26" s="96">
        <v>45439</v>
      </c>
      <c r="N26" s="97"/>
      <c r="O26" s="96">
        <f t="shared" si="3"/>
        <v>0.49583238442268274</v>
      </c>
      <c r="P26" s="109"/>
      <c r="Q26" s="114">
        <f t="shared" si="1"/>
        <v>0.2069642450466864</v>
      </c>
      <c r="R26" s="97"/>
      <c r="S26" s="86">
        <f t="shared" si="4"/>
        <v>4.8317524593410948</v>
      </c>
      <c r="T26" s="87"/>
      <c r="U26" t="s">
        <v>116</v>
      </c>
      <c r="V26" s="16" t="s">
        <v>143</v>
      </c>
      <c r="W26">
        <v>2009</v>
      </c>
      <c r="X26" t="s">
        <v>167</v>
      </c>
      <c r="Y26" s="71">
        <v>3.6744687348472302</v>
      </c>
    </row>
    <row r="27" spans="1:31" s="13" customFormat="1">
      <c r="A27" s="9" t="s">
        <v>27</v>
      </c>
      <c r="B27" s="13">
        <v>331</v>
      </c>
      <c r="D27" s="13">
        <f t="shared" si="0"/>
        <v>331</v>
      </c>
      <c r="E27" s="14">
        <f t="shared" si="2"/>
        <v>9.2556344723449466E-3</v>
      </c>
      <c r="F27" s="14" t="e">
        <f t="shared" si="5"/>
        <v>#REF!</v>
      </c>
      <c r="I27" s="98">
        <v>396830</v>
      </c>
      <c r="J27" s="99"/>
      <c r="K27" s="98">
        <v>181484</v>
      </c>
      <c r="L27" s="99"/>
      <c r="M27" s="98">
        <v>61186</v>
      </c>
      <c r="N27" s="99"/>
      <c r="O27" s="96">
        <f t="shared" si="3"/>
        <v>0.4573343749212509</v>
      </c>
      <c r="P27" s="109"/>
      <c r="Q27" s="115">
        <f t="shared" si="1"/>
        <v>0.1541869314315954</v>
      </c>
      <c r="R27" s="99"/>
      <c r="S27" s="86">
        <f t="shared" si="4"/>
        <v>6.4856339685548976</v>
      </c>
      <c r="T27" s="87"/>
      <c r="U27" s="13" t="s">
        <v>118</v>
      </c>
      <c r="V27" s="16" t="s">
        <v>143</v>
      </c>
      <c r="W27" s="21">
        <v>1988</v>
      </c>
      <c r="X27" s="21" t="s">
        <v>167</v>
      </c>
      <c r="Y27" s="72">
        <v>3.6744687348472302</v>
      </c>
      <c r="AB27"/>
      <c r="AC27"/>
      <c r="AD27"/>
      <c r="AE27"/>
    </row>
    <row r="28" spans="1:31">
      <c r="A28" s="9" t="s">
        <v>28</v>
      </c>
      <c r="B28">
        <v>297</v>
      </c>
      <c r="D28">
        <f t="shared" si="0"/>
        <v>297</v>
      </c>
      <c r="E28" s="1">
        <f t="shared" si="2"/>
        <v>8.3049046473910853E-3</v>
      </c>
      <c r="F28" s="1" t="e">
        <f t="shared" si="5"/>
        <v>#REF!</v>
      </c>
      <c r="I28" s="96">
        <v>56470</v>
      </c>
      <c r="J28" s="97"/>
      <c r="K28" s="96">
        <v>31869</v>
      </c>
      <c r="L28" s="97"/>
      <c r="M28" s="96">
        <v>16030</v>
      </c>
      <c r="N28" s="97"/>
      <c r="O28" s="96">
        <f t="shared" si="3"/>
        <v>0.56435275367451743</v>
      </c>
      <c r="P28" s="109"/>
      <c r="Q28" s="114">
        <f t="shared" si="1"/>
        <v>0.283867540286878</v>
      </c>
      <c r="R28" s="97"/>
      <c r="S28" s="86">
        <f t="shared" si="4"/>
        <v>3.5227698066126014</v>
      </c>
      <c r="T28" s="87"/>
      <c r="U28" t="s">
        <v>118</v>
      </c>
      <c r="V28" s="17" t="s">
        <v>142</v>
      </c>
      <c r="W28" s="21">
        <v>1984</v>
      </c>
      <c r="X28" s="21" t="s">
        <v>168</v>
      </c>
      <c r="Y28" s="71">
        <v>3.6744687348472302</v>
      </c>
    </row>
    <row r="29" spans="1:31">
      <c r="A29" s="9" t="s">
        <v>147</v>
      </c>
      <c r="B29">
        <v>233</v>
      </c>
      <c r="C29">
        <v>52</v>
      </c>
      <c r="D29">
        <f t="shared" si="0"/>
        <v>285</v>
      </c>
      <c r="E29" s="1">
        <f t="shared" si="2"/>
        <v>7.9693529444661935E-3</v>
      </c>
      <c r="F29" s="1" t="e">
        <f t="shared" si="5"/>
        <v>#REF!</v>
      </c>
      <c r="I29" s="96">
        <v>560000</v>
      </c>
      <c r="J29" s="97"/>
      <c r="K29" s="96">
        <v>270015</v>
      </c>
      <c r="L29" s="97"/>
      <c r="M29" s="96">
        <v>90985</v>
      </c>
      <c r="N29" s="97"/>
      <c r="O29" s="96">
        <f t="shared" si="3"/>
        <v>0.48216964285714287</v>
      </c>
      <c r="P29" s="109"/>
      <c r="Q29" s="114">
        <f t="shared" si="1"/>
        <v>0.16247321428571429</v>
      </c>
      <c r="R29" s="97"/>
      <c r="S29" s="86">
        <f t="shared" si="4"/>
        <v>6.154860691322745</v>
      </c>
      <c r="T29" s="87"/>
      <c r="U29" t="s">
        <v>116</v>
      </c>
      <c r="V29" s="16" t="s">
        <v>143</v>
      </c>
      <c r="W29">
        <v>2005</v>
      </c>
      <c r="X29" t="s">
        <v>167</v>
      </c>
      <c r="Y29" s="71">
        <v>3.6744687348472302</v>
      </c>
    </row>
    <row r="30" spans="1:31">
      <c r="A30" s="9" t="s">
        <v>176</v>
      </c>
      <c r="B30">
        <v>263</v>
      </c>
      <c r="C30">
        <v>10</v>
      </c>
      <c r="D30">
        <f t="shared" si="0"/>
        <v>273</v>
      </c>
      <c r="E30" s="1">
        <f t="shared" si="2"/>
        <v>7.6338012415413008E-3</v>
      </c>
      <c r="F30" s="1" t="e">
        <f t="shared" si="5"/>
        <v>#REF!</v>
      </c>
      <c r="I30" s="96">
        <v>5670</v>
      </c>
      <c r="J30" s="97"/>
      <c r="K30" s="96">
        <v>3121</v>
      </c>
      <c r="L30" s="97"/>
      <c r="M30" s="96">
        <v>1474</v>
      </c>
      <c r="N30" s="97"/>
      <c r="O30" s="96">
        <f t="shared" si="3"/>
        <v>0.5504409171075838</v>
      </c>
      <c r="P30" s="109"/>
      <c r="Q30" s="114">
        <f t="shared" si="1"/>
        <v>0.25996472663139331</v>
      </c>
      <c r="R30" s="97"/>
      <c r="S30" s="86">
        <f t="shared" si="4"/>
        <v>3.8466757123473538</v>
      </c>
      <c r="T30" s="87"/>
      <c r="U30" t="s">
        <v>116</v>
      </c>
      <c r="V30" s="17" t="s">
        <v>142</v>
      </c>
      <c r="W30" s="23">
        <v>2008</v>
      </c>
      <c r="X30" s="23" t="s">
        <v>170</v>
      </c>
      <c r="Y30" s="71">
        <v>3.6744687348472302</v>
      </c>
    </row>
    <row r="31" spans="1:31">
      <c r="A31" s="9" t="s">
        <v>29</v>
      </c>
      <c r="B31">
        <v>266</v>
      </c>
      <c r="D31">
        <f t="shared" si="0"/>
        <v>266</v>
      </c>
      <c r="E31" s="1">
        <f t="shared" si="2"/>
        <v>7.438062748168447E-3</v>
      </c>
      <c r="F31" s="1" t="e">
        <f t="shared" si="5"/>
        <v>#REF!</v>
      </c>
      <c r="I31" s="96">
        <v>33000</v>
      </c>
      <c r="J31" s="97"/>
      <c r="K31" s="96">
        <v>19730</v>
      </c>
      <c r="L31" s="97"/>
      <c r="M31" s="96">
        <v>8530</v>
      </c>
      <c r="N31" s="97"/>
      <c r="O31" s="96">
        <f t="shared" si="3"/>
        <v>0.5978787878787879</v>
      </c>
      <c r="P31" s="109"/>
      <c r="Q31" s="114">
        <f t="shared" si="1"/>
        <v>0.25848484848484848</v>
      </c>
      <c r="R31" s="97"/>
      <c r="S31" s="86">
        <f t="shared" si="4"/>
        <v>3.8686987104337631</v>
      </c>
      <c r="T31" s="87"/>
      <c r="U31" s="10" t="s">
        <v>127</v>
      </c>
      <c r="V31" s="17" t="s">
        <v>142</v>
      </c>
      <c r="W31" s="23">
        <v>1999</v>
      </c>
      <c r="X31" s="23" t="s">
        <v>170</v>
      </c>
      <c r="Y31" s="71">
        <v>3.6744687348472302</v>
      </c>
    </row>
    <row r="32" spans="1:31">
      <c r="A32" s="9" t="s">
        <v>30</v>
      </c>
      <c r="B32">
        <v>261</v>
      </c>
      <c r="D32">
        <f t="shared" si="0"/>
        <v>261</v>
      </c>
      <c r="E32" s="1">
        <f t="shared" si="2"/>
        <v>7.2982495386164081E-3</v>
      </c>
      <c r="F32" s="1" t="e">
        <f t="shared" si="5"/>
        <v>#REF!</v>
      </c>
      <c r="I32" s="96">
        <v>62820</v>
      </c>
      <c r="J32" s="97"/>
      <c r="K32" s="96">
        <v>33370</v>
      </c>
      <c r="L32" s="97"/>
      <c r="M32" s="96">
        <v>17740</v>
      </c>
      <c r="N32" s="97"/>
      <c r="O32" s="96">
        <f t="shared" si="3"/>
        <v>0.53120025469595666</v>
      </c>
      <c r="P32" s="109"/>
      <c r="Q32" s="114">
        <f t="shared" si="1"/>
        <v>0.28239414199299584</v>
      </c>
      <c r="R32" s="97"/>
      <c r="S32" s="86">
        <f t="shared" si="4"/>
        <v>3.5411499436302143</v>
      </c>
      <c r="T32" s="87"/>
      <c r="U32" t="s">
        <v>118</v>
      </c>
      <c r="V32" s="17" t="s">
        <v>142</v>
      </c>
      <c r="W32" s="21">
        <v>1988</v>
      </c>
      <c r="X32" s="21" t="s">
        <v>168</v>
      </c>
      <c r="Y32" s="71">
        <v>3.6744687348472302</v>
      </c>
    </row>
    <row r="33" spans="1:25">
      <c r="A33" s="9" t="s">
        <v>172</v>
      </c>
      <c r="B33">
        <v>213</v>
      </c>
      <c r="C33">
        <v>22</v>
      </c>
      <c r="D33">
        <f t="shared" si="0"/>
        <v>235</v>
      </c>
      <c r="E33" s="1">
        <f t="shared" si="2"/>
        <v>6.5712208489458086E-3</v>
      </c>
      <c r="F33" s="1" t="e">
        <f t="shared" si="5"/>
        <v>#REF!</v>
      </c>
      <c r="I33" s="96">
        <v>18600</v>
      </c>
      <c r="J33" s="97"/>
      <c r="K33" s="96">
        <v>11250</v>
      </c>
      <c r="L33" s="97"/>
      <c r="M33" s="96">
        <v>5450</v>
      </c>
      <c r="N33" s="97"/>
      <c r="O33" s="96">
        <f>K33/I33</f>
        <v>0.60483870967741937</v>
      </c>
      <c r="P33" s="109"/>
      <c r="Q33" s="114">
        <f t="shared" si="1"/>
        <v>0.29301075268817206</v>
      </c>
      <c r="R33" s="97"/>
      <c r="S33" s="86">
        <f t="shared" si="4"/>
        <v>3.4128440366972477</v>
      </c>
      <c r="T33" s="87"/>
      <c r="U33" t="s">
        <v>116</v>
      </c>
      <c r="V33" s="17" t="s">
        <v>142</v>
      </c>
      <c r="W33" s="23">
        <v>1995</v>
      </c>
      <c r="X33" s="23" t="s">
        <v>170</v>
      </c>
      <c r="Y33" s="71">
        <v>3.6744687348472302</v>
      </c>
    </row>
    <row r="34" spans="1:25">
      <c r="A34" s="9" t="s">
        <v>148</v>
      </c>
      <c r="B34">
        <v>16</v>
      </c>
      <c r="C34">
        <v>207</v>
      </c>
      <c r="D34">
        <f t="shared" si="0"/>
        <v>223</v>
      </c>
      <c r="E34" s="1">
        <f t="shared" si="2"/>
        <v>6.235669146020916E-3</v>
      </c>
      <c r="F34" s="1" t="e">
        <f t="shared" si="5"/>
        <v>#REF!</v>
      </c>
      <c r="I34" s="96">
        <v>251000</v>
      </c>
      <c r="J34" s="97"/>
      <c r="K34" s="96">
        <v>132000</v>
      </c>
      <c r="L34" s="97"/>
      <c r="M34" s="96">
        <v>44000</v>
      </c>
      <c r="N34" s="97"/>
      <c r="O34" s="96">
        <f t="shared" si="3"/>
        <v>0.52589641434262946</v>
      </c>
      <c r="P34" s="109"/>
      <c r="Q34" s="114">
        <f t="shared" si="1"/>
        <v>0.1752988047808765</v>
      </c>
      <c r="R34" s="97"/>
      <c r="S34" s="86">
        <f t="shared" si="4"/>
        <v>5.7045454545454541</v>
      </c>
      <c r="T34" s="87"/>
      <c r="U34" t="s">
        <v>137</v>
      </c>
      <c r="V34" s="16" t="s">
        <v>143</v>
      </c>
      <c r="W34" s="25">
        <v>2018</v>
      </c>
      <c r="X34" s="25" t="s">
        <v>167</v>
      </c>
      <c r="Y34" s="71">
        <v>3.6744687348472302</v>
      </c>
    </row>
    <row r="35" spans="1:25">
      <c r="A35" s="9" t="s">
        <v>161</v>
      </c>
      <c r="B35">
        <v>222</v>
      </c>
      <c r="D35">
        <f t="shared" si="0"/>
        <v>222</v>
      </c>
      <c r="E35" s="1">
        <f t="shared" si="2"/>
        <v>6.207706504110508E-3</v>
      </c>
      <c r="F35" s="1" t="e">
        <f t="shared" si="5"/>
        <v>#REF!</v>
      </c>
      <c r="I35" s="96">
        <v>58061</v>
      </c>
      <c r="J35" s="97"/>
      <c r="K35" s="96">
        <v>35330</v>
      </c>
      <c r="L35" s="97"/>
      <c r="M35" s="96">
        <v>18195</v>
      </c>
      <c r="N35" s="97"/>
      <c r="O35" s="96">
        <f t="shared" si="3"/>
        <v>0.60849795904307535</v>
      </c>
      <c r="P35" s="109"/>
      <c r="Q35" s="114">
        <f t="shared" si="1"/>
        <v>0.31337731007044317</v>
      </c>
      <c r="R35" s="97"/>
      <c r="S35" s="86">
        <f t="shared" si="4"/>
        <v>3.1910414949161856</v>
      </c>
      <c r="T35" s="87"/>
      <c r="U35" t="s">
        <v>121</v>
      </c>
      <c r="V35" s="17" t="s">
        <v>142</v>
      </c>
      <c r="W35">
        <v>1979</v>
      </c>
      <c r="X35" t="s">
        <v>166</v>
      </c>
      <c r="Y35" s="71">
        <v>3.6744687348472302</v>
      </c>
    </row>
    <row r="36" spans="1:25">
      <c r="A36" s="9" t="s">
        <v>32</v>
      </c>
      <c r="B36">
        <v>164</v>
      </c>
      <c r="C36">
        <v>40</v>
      </c>
      <c r="D36">
        <f t="shared" si="0"/>
        <v>204</v>
      </c>
      <c r="E36" s="1">
        <f t="shared" si="2"/>
        <v>5.7043789497231694E-3</v>
      </c>
      <c r="F36" s="1" t="e">
        <f t="shared" si="5"/>
        <v>#REF!</v>
      </c>
      <c r="I36" s="96">
        <v>347450</v>
      </c>
      <c r="J36" s="97"/>
      <c r="K36" s="96">
        <v>145150</v>
      </c>
      <c r="L36" s="97"/>
      <c r="M36" s="96">
        <v>102000</v>
      </c>
      <c r="N36" s="97"/>
      <c r="O36" s="96">
        <f t="shared" si="3"/>
        <v>0.41775795078428551</v>
      </c>
      <c r="P36" s="109"/>
      <c r="Q36" s="114">
        <f t="shared" si="1"/>
        <v>0.29356741977262918</v>
      </c>
      <c r="R36" s="97"/>
      <c r="S36" s="86">
        <f t="shared" si="4"/>
        <v>3.4063725490196077</v>
      </c>
      <c r="T36" s="87"/>
      <c r="U36" t="s">
        <v>116</v>
      </c>
      <c r="V36" s="16" t="s">
        <v>143</v>
      </c>
      <c r="W36">
        <v>2008</v>
      </c>
      <c r="X36" t="s">
        <v>167</v>
      </c>
      <c r="Y36" s="71">
        <v>3.6744687348472302</v>
      </c>
    </row>
    <row r="37" spans="1:25">
      <c r="A37" s="9" t="s">
        <v>149</v>
      </c>
      <c r="B37">
        <v>202</v>
      </c>
      <c r="D37">
        <f t="shared" si="0"/>
        <v>202</v>
      </c>
      <c r="E37" s="1">
        <f t="shared" si="2"/>
        <v>5.6484536659023544E-3</v>
      </c>
      <c r="F37" s="1" t="e">
        <f t="shared" si="5"/>
        <v>#REF!</v>
      </c>
      <c r="I37" s="96">
        <v>150000</v>
      </c>
      <c r="J37" s="97"/>
      <c r="K37" s="96">
        <v>79666</v>
      </c>
      <c r="L37" s="97"/>
      <c r="M37" s="96">
        <v>33300</v>
      </c>
      <c r="N37" s="97"/>
      <c r="O37" s="96">
        <f t="shared" si="3"/>
        <v>0.53110666666666662</v>
      </c>
      <c r="P37" s="109"/>
      <c r="Q37" s="114">
        <f t="shared" si="1"/>
        <v>0.222</v>
      </c>
      <c r="R37" s="97"/>
      <c r="S37" s="86">
        <f t="shared" si="4"/>
        <v>4.5045045045045047</v>
      </c>
      <c r="T37" s="87"/>
      <c r="U37" t="s">
        <v>118</v>
      </c>
      <c r="V37" s="16" t="s">
        <v>143</v>
      </c>
      <c r="W37" s="21">
        <v>1983</v>
      </c>
      <c r="X37" s="21" t="s">
        <v>167</v>
      </c>
      <c r="Y37" s="71">
        <v>3.6744687348472302</v>
      </c>
    </row>
    <row r="38" spans="1:25">
      <c r="A38" s="9" t="s">
        <v>162</v>
      </c>
      <c r="B38">
        <v>202</v>
      </c>
      <c r="D38">
        <f t="shared" si="0"/>
        <v>202</v>
      </c>
      <c r="E38" s="1">
        <f t="shared" si="2"/>
        <v>5.6484536659023544E-3</v>
      </c>
      <c r="F38" s="1" t="e">
        <f t="shared" si="5"/>
        <v>#REF!</v>
      </c>
      <c r="I38" s="96">
        <v>13150</v>
      </c>
      <c r="J38" s="97"/>
      <c r="K38" s="96">
        <v>8140</v>
      </c>
      <c r="L38" s="97"/>
      <c r="M38" s="96">
        <v>3880</v>
      </c>
      <c r="N38" s="97"/>
      <c r="O38" s="96">
        <f t="shared" si="3"/>
        <v>0.61901140684410649</v>
      </c>
      <c r="P38" s="109"/>
      <c r="Q38" s="114">
        <f t="shared" si="1"/>
        <v>0.29505703422053231</v>
      </c>
      <c r="R38" s="97"/>
      <c r="S38" s="86">
        <f t="shared" si="4"/>
        <v>3.3891752577319587</v>
      </c>
      <c r="T38" s="87"/>
      <c r="U38" s="10" t="s">
        <v>129</v>
      </c>
      <c r="V38" s="17" t="s">
        <v>142</v>
      </c>
      <c r="W38">
        <v>1983</v>
      </c>
      <c r="X38" t="s">
        <v>170</v>
      </c>
      <c r="Y38" s="71">
        <v>3.6744687348472302</v>
      </c>
    </row>
    <row r="39" spans="1:25">
      <c r="A39" s="9" t="s">
        <v>173</v>
      </c>
      <c r="B39">
        <v>196</v>
      </c>
      <c r="D39">
        <f t="shared" si="0"/>
        <v>196</v>
      </c>
      <c r="E39" s="1">
        <f t="shared" si="2"/>
        <v>5.4806778144399085E-3</v>
      </c>
      <c r="F39" s="1" t="e">
        <f t="shared" si="5"/>
        <v>#REF!</v>
      </c>
      <c r="I39" s="96">
        <v>6577</v>
      </c>
      <c r="J39" s="97"/>
      <c r="K39" s="96">
        <v>3963</v>
      </c>
      <c r="L39" s="97"/>
      <c r="M39" s="96">
        <v>2214</v>
      </c>
      <c r="N39" s="97"/>
      <c r="O39" s="96">
        <f t="shared" si="3"/>
        <v>0.60255435608940244</v>
      </c>
      <c r="P39" s="109"/>
      <c r="Q39" s="114">
        <f t="shared" si="1"/>
        <v>0.33662764178196747</v>
      </c>
      <c r="R39" s="97"/>
      <c r="S39" s="86">
        <f t="shared" si="4"/>
        <v>2.9706413730803973</v>
      </c>
      <c r="T39" s="87"/>
      <c r="U39" s="10" t="s">
        <v>130</v>
      </c>
      <c r="V39" s="17" t="s">
        <v>142</v>
      </c>
      <c r="W39">
        <v>1970</v>
      </c>
      <c r="X39" t="s">
        <v>170</v>
      </c>
      <c r="Y39" s="71">
        <v>3.6744687348472302</v>
      </c>
    </row>
    <row r="40" spans="1:25">
      <c r="A40" s="9" t="s">
        <v>34</v>
      </c>
      <c r="B40">
        <v>184</v>
      </c>
      <c r="D40">
        <f t="shared" si="0"/>
        <v>184</v>
      </c>
      <c r="E40" s="1">
        <f t="shared" si="2"/>
        <v>5.1451261115150158E-3</v>
      </c>
      <c r="F40" s="1" t="e">
        <f t="shared" si="5"/>
        <v>#REF!</v>
      </c>
      <c r="I40" s="96">
        <v>7765</v>
      </c>
      <c r="J40" s="97"/>
      <c r="K40" s="96">
        <v>4732</v>
      </c>
      <c r="L40" s="97"/>
      <c r="M40" s="96">
        <v>1950</v>
      </c>
      <c r="N40" s="97"/>
      <c r="O40" s="96">
        <f t="shared" si="3"/>
        <v>0.60940115904700576</v>
      </c>
      <c r="P40" s="109"/>
      <c r="Q40" s="114">
        <f t="shared" si="1"/>
        <v>0.25112685125563428</v>
      </c>
      <c r="R40" s="97"/>
      <c r="S40" s="86">
        <f t="shared" si="4"/>
        <v>3.9820512820512817</v>
      </c>
      <c r="T40" s="87"/>
      <c r="U40" t="s">
        <v>131</v>
      </c>
      <c r="V40" s="17" t="s">
        <v>142</v>
      </c>
      <c r="W40">
        <v>1982</v>
      </c>
      <c r="X40" t="s">
        <v>170</v>
      </c>
      <c r="Y40" s="71">
        <v>3.6744687348472302</v>
      </c>
    </row>
    <row r="41" spans="1:25">
      <c r="A41" s="9" t="s">
        <v>35</v>
      </c>
      <c r="B41">
        <v>21</v>
      </c>
      <c r="C41">
        <v>152</v>
      </c>
      <c r="D41">
        <f t="shared" si="0"/>
        <v>173</v>
      </c>
      <c r="E41" s="1">
        <f t="shared" si="2"/>
        <v>4.8375370505005311E-3</v>
      </c>
      <c r="F41" s="1" t="e">
        <f t="shared" si="5"/>
        <v>#REF!</v>
      </c>
      <c r="I41" s="96">
        <v>316000</v>
      </c>
      <c r="J41" s="97"/>
      <c r="K41" s="96">
        <v>155000</v>
      </c>
      <c r="L41" s="97"/>
      <c r="M41" s="96">
        <v>68000</v>
      </c>
      <c r="N41" s="97"/>
      <c r="O41" s="96">
        <f t="shared" si="3"/>
        <v>0.49050632911392406</v>
      </c>
      <c r="P41" s="109"/>
      <c r="Q41" s="114">
        <f t="shared" si="1"/>
        <v>0.21518987341772153</v>
      </c>
      <c r="R41" s="97"/>
      <c r="S41" s="86">
        <f t="shared" si="4"/>
        <v>4.6470588235294112</v>
      </c>
      <c r="T41" s="87"/>
      <c r="U41" t="s">
        <v>116</v>
      </c>
      <c r="V41" s="16" t="s">
        <v>143</v>
      </c>
      <c r="W41">
        <v>2016</v>
      </c>
      <c r="X41" t="s">
        <v>167</v>
      </c>
      <c r="Y41" s="71">
        <v>3.6744687348472302</v>
      </c>
    </row>
    <row r="42" spans="1:25">
      <c r="A42" s="9" t="s">
        <v>36</v>
      </c>
      <c r="B42" s="7">
        <v>160</v>
      </c>
      <c r="C42" s="7">
        <v>1</v>
      </c>
      <c r="D42" s="7">
        <f t="shared" si="0"/>
        <v>161</v>
      </c>
      <c r="E42" s="8">
        <f t="shared" si="2"/>
        <v>4.5019853475756393E-3</v>
      </c>
      <c r="F42" s="8" t="e">
        <f t="shared" si="5"/>
        <v>#REF!</v>
      </c>
      <c r="G42" s="7"/>
      <c r="H42" s="5"/>
      <c r="I42" s="96">
        <v>48790</v>
      </c>
      <c r="J42" s="97"/>
      <c r="K42" s="96">
        <v>28970</v>
      </c>
      <c r="L42" s="97"/>
      <c r="M42" s="96">
        <v>12720</v>
      </c>
      <c r="N42" s="97"/>
      <c r="O42" s="96">
        <f t="shared" si="3"/>
        <v>0.59376921500307445</v>
      </c>
      <c r="P42" s="109"/>
      <c r="Q42" s="114">
        <f t="shared" si="1"/>
        <v>0.26070916171346586</v>
      </c>
      <c r="R42" s="97"/>
      <c r="S42" s="86">
        <f t="shared" si="4"/>
        <v>3.8356918238993711</v>
      </c>
      <c r="T42" s="87"/>
      <c r="U42" t="s">
        <v>116</v>
      </c>
      <c r="V42" s="17" t="s">
        <v>142</v>
      </c>
      <c r="W42" s="26">
        <v>2004</v>
      </c>
      <c r="X42" s="26" t="s">
        <v>166</v>
      </c>
      <c r="Y42" s="71">
        <v>3.6744687348472302</v>
      </c>
    </row>
    <row r="43" spans="1:25">
      <c r="A43" s="9" t="s">
        <v>37</v>
      </c>
      <c r="B43">
        <v>160</v>
      </c>
      <c r="D43">
        <f t="shared" si="0"/>
        <v>160</v>
      </c>
      <c r="E43" s="1">
        <f t="shared" si="2"/>
        <v>4.4740227056652314E-3</v>
      </c>
      <c r="F43" s="1" t="e">
        <f t="shared" si="5"/>
        <v>#REF!</v>
      </c>
      <c r="I43" s="96">
        <v>35990</v>
      </c>
      <c r="J43" s="97"/>
      <c r="K43" s="96">
        <v>21140</v>
      </c>
      <c r="L43" s="97"/>
      <c r="M43" s="96">
        <v>9000</v>
      </c>
      <c r="N43" s="97"/>
      <c r="O43" s="96">
        <f t="shared" si="3"/>
        <v>0.58738538482911917</v>
      </c>
      <c r="P43" s="109"/>
      <c r="Q43" s="114">
        <f t="shared" si="1"/>
        <v>0.25006946373992778</v>
      </c>
      <c r="R43" s="97"/>
      <c r="S43" s="86">
        <f t="shared" si="4"/>
        <v>3.9988888888888887</v>
      </c>
      <c r="T43" s="87"/>
      <c r="U43" t="s">
        <v>116</v>
      </c>
      <c r="V43" s="17" t="s">
        <v>142</v>
      </c>
      <c r="W43" s="26">
        <v>2002</v>
      </c>
      <c r="X43" s="26" t="s">
        <v>166</v>
      </c>
      <c r="Y43" s="71">
        <v>3.6744687348472302</v>
      </c>
    </row>
    <row r="44" spans="1:25">
      <c r="A44" s="9" t="s">
        <v>38</v>
      </c>
      <c r="B44" s="2">
        <v>29</v>
      </c>
      <c r="C44" s="2">
        <v>123</v>
      </c>
      <c r="D44" s="2">
        <f t="shared" si="0"/>
        <v>152</v>
      </c>
      <c r="E44" s="3">
        <f t="shared" si="2"/>
        <v>4.2503215703819696E-3</v>
      </c>
      <c r="F44" s="3" t="e">
        <f t="shared" si="5"/>
        <v>#REF!</v>
      </c>
      <c r="G44" s="2"/>
      <c r="H44" s="2"/>
      <c r="I44" s="96">
        <v>254011</v>
      </c>
      <c r="J44" s="97"/>
      <c r="K44" s="96">
        <v>135500</v>
      </c>
      <c r="L44" s="97"/>
      <c r="M44" s="96">
        <v>57277</v>
      </c>
      <c r="N44" s="97"/>
      <c r="O44" s="96">
        <f t="shared" si="3"/>
        <v>0.53344146513339974</v>
      </c>
      <c r="P44" s="109"/>
      <c r="Q44" s="114">
        <f t="shared" si="1"/>
        <v>0.22549023467487628</v>
      </c>
      <c r="R44" s="97"/>
      <c r="S44" s="86">
        <f t="shared" si="4"/>
        <v>4.4347818496080453</v>
      </c>
      <c r="T44" s="87"/>
      <c r="U44" t="s">
        <v>121</v>
      </c>
      <c r="V44" s="16" t="s">
        <v>143</v>
      </c>
      <c r="W44">
        <v>2017</v>
      </c>
      <c r="X44" t="s">
        <v>167</v>
      </c>
      <c r="Y44" s="71">
        <v>3.6744687348472302</v>
      </c>
    </row>
    <row r="45" spans="1:25">
      <c r="A45" s="79" t="s">
        <v>150</v>
      </c>
      <c r="B45" s="7"/>
      <c r="C45" s="7"/>
      <c r="D45" s="7"/>
      <c r="E45" s="8"/>
      <c r="F45" s="8"/>
      <c r="G45" s="7"/>
      <c r="H45" s="7"/>
      <c r="I45" s="37"/>
      <c r="J45" s="37"/>
      <c r="K45" s="37"/>
      <c r="L45" s="37"/>
      <c r="M45" s="37"/>
      <c r="N45" s="37"/>
      <c r="O45" s="37"/>
      <c r="P45" s="37"/>
      <c r="Q45" s="35"/>
      <c r="R45" s="37"/>
      <c r="S45" s="111">
        <f>1/(12000/187700)</f>
        <v>15.641666666666667</v>
      </c>
      <c r="T45" s="111"/>
      <c r="V45" s="17" t="s">
        <v>153</v>
      </c>
      <c r="Y45" s="71">
        <v>3.6744687348472302</v>
      </c>
    </row>
    <row r="46" spans="1:25">
      <c r="A46" s="79" t="s">
        <v>151</v>
      </c>
      <c r="B46" s="7"/>
      <c r="C46" s="7"/>
      <c r="D46" s="7"/>
      <c r="E46" s="8"/>
      <c r="F46" s="8"/>
      <c r="G46" s="7"/>
      <c r="H46" s="7"/>
      <c r="I46" s="37"/>
      <c r="J46" s="37"/>
      <c r="K46" s="37"/>
      <c r="L46" s="37"/>
      <c r="M46" s="37"/>
      <c r="N46" s="37"/>
      <c r="O46" s="37"/>
      <c r="P46" s="37"/>
      <c r="Q46" s="35"/>
      <c r="R46" s="37"/>
      <c r="S46" s="111">
        <v>12</v>
      </c>
      <c r="T46" s="111"/>
      <c r="V46" s="17" t="s">
        <v>153</v>
      </c>
      <c r="Y46" s="71">
        <v>3.6744687348472302</v>
      </c>
    </row>
    <row r="47" spans="1:25">
      <c r="A47" s="79" t="s">
        <v>152</v>
      </c>
      <c r="B47" s="7"/>
      <c r="C47" s="7"/>
      <c r="D47" s="7"/>
      <c r="E47" s="8"/>
      <c r="F47" s="8"/>
      <c r="G47" s="7"/>
      <c r="H47" s="7"/>
      <c r="I47" s="37"/>
      <c r="J47" s="37"/>
      <c r="K47" s="37"/>
      <c r="L47" s="37"/>
      <c r="M47" s="37"/>
      <c r="N47" s="37"/>
      <c r="O47" s="37"/>
      <c r="P47" s="37"/>
      <c r="Q47" s="35"/>
      <c r="R47" s="37"/>
      <c r="S47" s="111">
        <f>1/(1360/14628)</f>
        <v>10.755882352941176</v>
      </c>
      <c r="T47" s="111"/>
      <c r="Y47" s="71">
        <v>3.6744687348472302</v>
      </c>
    </row>
    <row r="48" spans="1:25">
      <c r="A48" s="36"/>
      <c r="B48" s="7"/>
      <c r="C48" s="7"/>
      <c r="D48" s="7"/>
      <c r="E48" s="8"/>
      <c r="F48" s="8"/>
      <c r="G48" s="7"/>
      <c r="H48" s="7"/>
      <c r="I48" s="37"/>
      <c r="J48" s="37"/>
      <c r="K48" s="37"/>
      <c r="L48" s="37"/>
      <c r="M48" s="37"/>
      <c r="N48" s="37"/>
      <c r="O48" s="37"/>
      <c r="P48" s="37"/>
      <c r="Q48" s="35"/>
      <c r="R48" s="37"/>
      <c r="S48" s="36"/>
      <c r="T48" s="33"/>
      <c r="Y48" s="71"/>
    </row>
    <row r="49" spans="1:25">
      <c r="A49" s="36"/>
      <c r="B49" s="7"/>
      <c r="C49" s="7"/>
      <c r="D49" s="7"/>
      <c r="E49" s="8"/>
      <c r="F49" s="8"/>
      <c r="G49" s="7"/>
      <c r="H49" s="7"/>
      <c r="I49" s="37"/>
      <c r="J49" s="37"/>
      <c r="K49" s="37"/>
      <c r="L49" s="37"/>
      <c r="M49" s="37"/>
      <c r="N49" s="37"/>
      <c r="O49" s="37"/>
      <c r="P49" s="37"/>
      <c r="Q49" s="35"/>
      <c r="R49" s="37"/>
      <c r="S49" s="36"/>
      <c r="T49" s="33"/>
      <c r="Y49" s="71"/>
    </row>
    <row r="50" spans="1:25">
      <c r="A50" s="36"/>
      <c r="B50" s="7"/>
      <c r="C50" s="7"/>
      <c r="D50" s="7"/>
      <c r="E50" s="8"/>
      <c r="F50" s="8"/>
      <c r="G50" s="7"/>
      <c r="H50" s="7"/>
      <c r="I50" s="37"/>
      <c r="J50" s="37"/>
      <c r="K50" s="37"/>
      <c r="L50" s="37"/>
      <c r="M50" s="37"/>
      <c r="N50" s="37"/>
      <c r="O50" s="37"/>
      <c r="P50" s="37"/>
      <c r="Q50" s="35"/>
      <c r="R50" s="37"/>
      <c r="S50" s="36"/>
      <c r="T50" s="33"/>
      <c r="W50" s="122" t="s">
        <v>174</v>
      </c>
      <c r="X50" s="122"/>
      <c r="Y50" s="71">
        <f>AVERAGE(S43,S42,S33,S31,S30,S22,S21,S12,S10)</f>
        <v>3.6744687348472302</v>
      </c>
    </row>
    <row r="51" spans="1:25">
      <c r="A51" t="s">
        <v>39</v>
      </c>
      <c r="B51">
        <v>99</v>
      </c>
      <c r="C51">
        <v>50</v>
      </c>
      <c r="D51">
        <f t="shared" si="0"/>
        <v>149</v>
      </c>
      <c r="E51" s="1">
        <f t="shared" si="2"/>
        <v>4.1664336446507466E-3</v>
      </c>
      <c r="F51" s="1" t="e">
        <f>E51+F44</f>
        <v>#REF!</v>
      </c>
      <c r="W51" s="123" t="s">
        <v>175</v>
      </c>
      <c r="X51" s="123"/>
      <c r="Y51" s="71">
        <f>AVERAGE(S37,S27,S17,S15,S4,S24,S14,S28,S32)</f>
        <v>4.3814967817200063</v>
      </c>
    </row>
    <row r="52" spans="1:25">
      <c r="A52" t="s">
        <v>40</v>
      </c>
      <c r="B52">
        <v>145</v>
      </c>
      <c r="D52">
        <f t="shared" si="0"/>
        <v>145</v>
      </c>
      <c r="E52" s="1">
        <f t="shared" si="2"/>
        <v>4.0545830770091157E-3</v>
      </c>
      <c r="F52" s="1" t="e">
        <f t="shared" si="5"/>
        <v>#REF!</v>
      </c>
    </row>
    <row r="53" spans="1:25">
      <c r="A53" t="s">
        <v>41</v>
      </c>
      <c r="B53">
        <v>143</v>
      </c>
      <c r="D53">
        <f t="shared" si="0"/>
        <v>143</v>
      </c>
      <c r="E53" s="1">
        <f t="shared" si="2"/>
        <v>3.9986577931883007E-3</v>
      </c>
      <c r="F53" s="1" t="e">
        <f t="shared" si="5"/>
        <v>#REF!</v>
      </c>
    </row>
    <row r="54" spans="1:25">
      <c r="A54" t="s">
        <v>42</v>
      </c>
      <c r="B54">
        <v>140</v>
      </c>
      <c r="D54">
        <f t="shared" si="0"/>
        <v>140</v>
      </c>
      <c r="E54" s="1">
        <f t="shared" si="2"/>
        <v>3.9147698674570778E-3</v>
      </c>
      <c r="F54" s="1" t="e">
        <f t="shared" si="5"/>
        <v>#REF!</v>
      </c>
    </row>
    <row r="55" spans="1:25">
      <c r="A55" t="s">
        <v>43</v>
      </c>
      <c r="B55">
        <v>123</v>
      </c>
      <c r="C55">
        <v>16</v>
      </c>
      <c r="D55">
        <f t="shared" si="0"/>
        <v>139</v>
      </c>
      <c r="E55" s="1">
        <f t="shared" si="2"/>
        <v>3.8868072255466698E-3</v>
      </c>
      <c r="F55" s="1" t="e">
        <f t="shared" si="5"/>
        <v>#REF!</v>
      </c>
    </row>
    <row r="56" spans="1:25">
      <c r="A56" t="s">
        <v>44</v>
      </c>
      <c r="B56">
        <v>134</v>
      </c>
      <c r="D56">
        <f t="shared" si="0"/>
        <v>134</v>
      </c>
      <c r="E56" s="1">
        <f t="shared" si="2"/>
        <v>3.746994015994631E-3</v>
      </c>
      <c r="F56" s="1" t="e">
        <f t="shared" si="5"/>
        <v>#REF!</v>
      </c>
    </row>
    <row r="57" spans="1:25">
      <c r="A57" t="s">
        <v>45</v>
      </c>
      <c r="B57">
        <v>8</v>
      </c>
      <c r="C57">
        <v>124</v>
      </c>
      <c r="D57">
        <f t="shared" si="0"/>
        <v>132</v>
      </c>
      <c r="E57" s="1">
        <f t="shared" si="2"/>
        <v>3.691068732173816E-3</v>
      </c>
      <c r="F57" s="1" t="e">
        <f t="shared" si="5"/>
        <v>#REF!</v>
      </c>
    </row>
    <row r="58" spans="1:25">
      <c r="A58" t="s">
        <v>46</v>
      </c>
      <c r="B58">
        <v>118</v>
      </c>
      <c r="D58">
        <f t="shared" si="0"/>
        <v>118</v>
      </c>
      <c r="E58" s="1">
        <f t="shared" si="2"/>
        <v>3.2995917454281079E-3</v>
      </c>
      <c r="F58" s="1" t="e">
        <f t="shared" si="5"/>
        <v>#REF!</v>
      </c>
    </row>
    <row r="59" spans="1:25">
      <c r="A59" t="s">
        <v>47</v>
      </c>
      <c r="B59">
        <v>115</v>
      </c>
      <c r="D59">
        <f t="shared" si="0"/>
        <v>115</v>
      </c>
      <c r="E59" s="1">
        <f t="shared" si="2"/>
        <v>3.2157038196968849E-3</v>
      </c>
      <c r="F59" s="1" t="e">
        <f t="shared" si="5"/>
        <v>#REF!</v>
      </c>
    </row>
    <row r="60" spans="1:25">
      <c r="A60" t="s">
        <v>48</v>
      </c>
      <c r="B60">
        <v>103</v>
      </c>
      <c r="D60">
        <f t="shared" si="0"/>
        <v>103</v>
      </c>
      <c r="E60" s="1">
        <f t="shared" si="2"/>
        <v>2.8801521167719927E-3</v>
      </c>
      <c r="F60" s="1" t="e">
        <f t="shared" si="5"/>
        <v>#REF!</v>
      </c>
    </row>
    <row r="61" spans="1:25">
      <c r="A61" t="s">
        <v>49</v>
      </c>
      <c r="B61">
        <v>101</v>
      </c>
      <c r="D61">
        <f t="shared" si="0"/>
        <v>101</v>
      </c>
      <c r="E61" s="1">
        <f t="shared" si="2"/>
        <v>2.8242268329511772E-3</v>
      </c>
      <c r="F61" s="1" t="e">
        <f t="shared" si="5"/>
        <v>#REF!</v>
      </c>
    </row>
    <row r="62" spans="1:25">
      <c r="A62" t="s">
        <v>50</v>
      </c>
      <c r="C62">
        <v>96</v>
      </c>
      <c r="D62">
        <f t="shared" si="0"/>
        <v>96</v>
      </c>
      <c r="E62" s="1">
        <f t="shared" si="2"/>
        <v>2.6844136233991388E-3</v>
      </c>
      <c r="F62" s="1" t="e">
        <f t="shared" si="5"/>
        <v>#REF!</v>
      </c>
    </row>
    <row r="63" spans="1:25">
      <c r="A63" t="s">
        <v>51</v>
      </c>
      <c r="B63">
        <v>96</v>
      </c>
      <c r="D63">
        <f t="shared" si="0"/>
        <v>96</v>
      </c>
      <c r="E63" s="1">
        <f t="shared" si="2"/>
        <v>2.6844136233991388E-3</v>
      </c>
      <c r="F63" s="1" t="e">
        <f t="shared" si="5"/>
        <v>#REF!</v>
      </c>
    </row>
    <row r="64" spans="1:25">
      <c r="A64" t="s">
        <v>52</v>
      </c>
      <c r="C64">
        <v>86</v>
      </c>
      <c r="D64">
        <f t="shared" si="0"/>
        <v>86</v>
      </c>
      <c r="E64" s="1">
        <f t="shared" si="2"/>
        <v>2.404787204295062E-3</v>
      </c>
      <c r="F64" s="1" t="e">
        <f t="shared" si="5"/>
        <v>#REF!</v>
      </c>
    </row>
    <row r="65" spans="1:6">
      <c r="A65" t="s">
        <v>53</v>
      </c>
      <c r="B65">
        <v>84</v>
      </c>
      <c r="D65">
        <f t="shared" si="0"/>
        <v>84</v>
      </c>
      <c r="E65" s="1">
        <f t="shared" si="2"/>
        <v>2.3488619204742466E-3</v>
      </c>
      <c r="F65" s="1" t="e">
        <f t="shared" si="5"/>
        <v>#REF!</v>
      </c>
    </row>
    <row r="66" spans="1:6">
      <c r="A66" t="s">
        <v>54</v>
      </c>
      <c r="B66">
        <v>84</v>
      </c>
      <c r="D66">
        <f t="shared" si="0"/>
        <v>84</v>
      </c>
      <c r="E66" s="1">
        <f t="shared" si="2"/>
        <v>2.3488619204742466E-3</v>
      </c>
      <c r="F66" s="1" t="e">
        <f t="shared" si="5"/>
        <v>#REF!</v>
      </c>
    </row>
    <row r="67" spans="1:6">
      <c r="A67" t="s">
        <v>55</v>
      </c>
      <c r="B67">
        <v>76</v>
      </c>
      <c r="D67">
        <f t="shared" si="0"/>
        <v>76</v>
      </c>
      <c r="E67" s="1">
        <f t="shared" si="2"/>
        <v>2.1251607851909848E-3</v>
      </c>
      <c r="F67" s="1" t="e">
        <f t="shared" si="5"/>
        <v>#REF!</v>
      </c>
    </row>
    <row r="68" spans="1:6">
      <c r="A68" t="s">
        <v>56</v>
      </c>
      <c r="C68">
        <v>72</v>
      </c>
      <c r="D68">
        <f t="shared" si="0"/>
        <v>72</v>
      </c>
      <c r="E68" s="1">
        <f t="shared" si="2"/>
        <v>2.0133102175493539E-3</v>
      </c>
      <c r="F68" s="1" t="e">
        <f t="shared" si="5"/>
        <v>#REF!</v>
      </c>
    </row>
    <row r="69" spans="1:6">
      <c r="A69" t="s">
        <v>57</v>
      </c>
      <c r="B69">
        <v>70</v>
      </c>
      <c r="D69">
        <f t="shared" si="0"/>
        <v>70</v>
      </c>
      <c r="E69" s="1">
        <f t="shared" si="2"/>
        <v>1.9573849337285389E-3</v>
      </c>
      <c r="F69" s="1" t="e">
        <f t="shared" si="5"/>
        <v>#REF!</v>
      </c>
    </row>
    <row r="70" spans="1:6">
      <c r="A70" t="s">
        <v>58</v>
      </c>
      <c r="B70">
        <v>70</v>
      </c>
      <c r="D70">
        <f t="shared" ref="D70:D123" si="7">B70+C70</f>
        <v>70</v>
      </c>
      <c r="E70" s="1">
        <f t="shared" si="2"/>
        <v>1.9573849337285389E-3</v>
      </c>
      <c r="F70" s="1" t="e">
        <f t="shared" ref="F70:F123" si="8">E70+F69</f>
        <v>#REF!</v>
      </c>
    </row>
    <row r="71" spans="1:6">
      <c r="A71" t="s">
        <v>59</v>
      </c>
      <c r="C71">
        <v>65</v>
      </c>
      <c r="D71">
        <f t="shared" si="7"/>
        <v>65</v>
      </c>
      <c r="E71" s="1">
        <f t="shared" ref="E71:E123" si="9">D71/$G$3</f>
        <v>1.8175717241765003E-3</v>
      </c>
      <c r="F71" s="1" t="e">
        <f t="shared" si="8"/>
        <v>#REF!</v>
      </c>
    </row>
    <row r="72" spans="1:6">
      <c r="A72" t="s">
        <v>60</v>
      </c>
      <c r="B72">
        <v>64</v>
      </c>
      <c r="D72">
        <f t="shared" si="7"/>
        <v>64</v>
      </c>
      <c r="E72" s="1">
        <f t="shared" si="9"/>
        <v>1.7896090822660925E-3</v>
      </c>
      <c r="F72" s="1" t="e">
        <f t="shared" si="8"/>
        <v>#REF!</v>
      </c>
    </row>
    <row r="73" spans="1:6">
      <c r="A73" t="s">
        <v>61</v>
      </c>
      <c r="B73">
        <v>62</v>
      </c>
      <c r="D73">
        <f t="shared" si="7"/>
        <v>62</v>
      </c>
      <c r="E73" s="1">
        <f t="shared" si="9"/>
        <v>1.7336837984452771E-3</v>
      </c>
      <c r="F73" s="1" t="e">
        <f t="shared" si="8"/>
        <v>#REF!</v>
      </c>
    </row>
    <row r="74" spans="1:6">
      <c r="A74" t="s">
        <v>62</v>
      </c>
      <c r="B74">
        <v>62</v>
      </c>
      <c r="D74">
        <f t="shared" si="7"/>
        <v>62</v>
      </c>
      <c r="E74" s="1">
        <f t="shared" si="9"/>
        <v>1.7336837984452771E-3</v>
      </c>
      <c r="F74" s="1" t="e">
        <f t="shared" si="8"/>
        <v>#REF!</v>
      </c>
    </row>
    <row r="75" spans="1:6">
      <c r="A75" t="s">
        <v>63</v>
      </c>
      <c r="B75">
        <v>37</v>
      </c>
      <c r="C75">
        <v>20</v>
      </c>
      <c r="D75">
        <f t="shared" si="7"/>
        <v>57</v>
      </c>
      <c r="E75" s="1">
        <f t="shared" si="9"/>
        <v>1.5938705888932387E-3</v>
      </c>
      <c r="F75" s="1" t="e">
        <f t="shared" si="8"/>
        <v>#REF!</v>
      </c>
    </row>
    <row r="76" spans="1:6">
      <c r="A76" t="s">
        <v>64</v>
      </c>
      <c r="C76">
        <v>56</v>
      </c>
      <c r="D76">
        <f t="shared" si="7"/>
        <v>56</v>
      </c>
      <c r="E76" s="1">
        <f t="shared" si="9"/>
        <v>1.565907946982831E-3</v>
      </c>
      <c r="F76" s="1" t="e">
        <f t="shared" si="8"/>
        <v>#REF!</v>
      </c>
    </row>
    <row r="77" spans="1:6">
      <c r="A77" t="s">
        <v>65</v>
      </c>
      <c r="B77">
        <v>55</v>
      </c>
      <c r="D77">
        <f t="shared" si="7"/>
        <v>55</v>
      </c>
      <c r="E77" s="1">
        <f t="shared" si="9"/>
        <v>1.5379453050724233E-3</v>
      </c>
      <c r="F77" s="1" t="e">
        <f t="shared" si="8"/>
        <v>#REF!</v>
      </c>
    </row>
    <row r="78" spans="1:6">
      <c r="A78" t="s">
        <v>66</v>
      </c>
      <c r="B78">
        <v>55</v>
      </c>
      <c r="D78">
        <f t="shared" si="7"/>
        <v>55</v>
      </c>
      <c r="E78" s="1">
        <f t="shared" si="9"/>
        <v>1.5379453050724233E-3</v>
      </c>
      <c r="F78" s="1" t="e">
        <f t="shared" si="8"/>
        <v>#REF!</v>
      </c>
    </row>
    <row r="79" spans="1:6">
      <c r="A79" t="s">
        <v>67</v>
      </c>
      <c r="C79">
        <v>53</v>
      </c>
      <c r="D79">
        <f t="shared" si="7"/>
        <v>53</v>
      </c>
      <c r="E79" s="1">
        <f t="shared" si="9"/>
        <v>1.4820200212516078E-3</v>
      </c>
      <c r="F79" s="1" t="e">
        <f t="shared" si="8"/>
        <v>#REF!</v>
      </c>
    </row>
    <row r="80" spans="1:6">
      <c r="A80" t="s">
        <v>68</v>
      </c>
      <c r="B80">
        <v>49</v>
      </c>
      <c r="D80">
        <f t="shared" si="7"/>
        <v>49</v>
      </c>
      <c r="E80" s="1">
        <f t="shared" si="9"/>
        <v>1.3701694536099771E-3</v>
      </c>
      <c r="F80" s="1" t="e">
        <f t="shared" si="8"/>
        <v>#REF!</v>
      </c>
    </row>
    <row r="81" spans="1:6">
      <c r="A81" t="s">
        <v>69</v>
      </c>
      <c r="B81">
        <v>46</v>
      </c>
      <c r="D81">
        <f t="shared" si="7"/>
        <v>46</v>
      </c>
      <c r="E81" s="1">
        <f t="shared" si="9"/>
        <v>1.286281527878754E-3</v>
      </c>
      <c r="F81" s="1" t="e">
        <f t="shared" si="8"/>
        <v>#REF!</v>
      </c>
    </row>
    <row r="82" spans="1:6">
      <c r="A82" t="s">
        <v>70</v>
      </c>
      <c r="B82">
        <v>43</v>
      </c>
      <c r="D82">
        <f t="shared" si="7"/>
        <v>43</v>
      </c>
      <c r="E82" s="1">
        <f t="shared" si="9"/>
        <v>1.202393602147531E-3</v>
      </c>
      <c r="F82" s="1" t="e">
        <f t="shared" si="8"/>
        <v>#REF!</v>
      </c>
    </row>
    <row r="83" spans="1:6">
      <c r="A83" t="s">
        <v>71</v>
      </c>
      <c r="B83">
        <v>42</v>
      </c>
      <c r="D83">
        <f t="shared" si="7"/>
        <v>42</v>
      </c>
      <c r="E83" s="1">
        <f t="shared" si="9"/>
        <v>1.1744309602371233E-3</v>
      </c>
      <c r="F83" s="1" t="e">
        <f t="shared" si="8"/>
        <v>#REF!</v>
      </c>
    </row>
    <row r="84" spans="1:6">
      <c r="A84" t="s">
        <v>72</v>
      </c>
      <c r="B84">
        <v>41</v>
      </c>
      <c r="D84">
        <f t="shared" si="7"/>
        <v>41</v>
      </c>
      <c r="E84" s="1">
        <f t="shared" si="9"/>
        <v>1.1464683183267156E-3</v>
      </c>
      <c r="F84" s="1" t="e">
        <f t="shared" si="8"/>
        <v>#REF!</v>
      </c>
    </row>
    <row r="85" spans="1:6">
      <c r="A85" t="s">
        <v>73</v>
      </c>
      <c r="B85">
        <v>38</v>
      </c>
      <c r="D85">
        <f t="shared" si="7"/>
        <v>38</v>
      </c>
      <c r="E85" s="1">
        <f t="shared" si="9"/>
        <v>1.0625803925954924E-3</v>
      </c>
      <c r="F85" s="1" t="e">
        <f t="shared" si="8"/>
        <v>#REF!</v>
      </c>
    </row>
    <row r="86" spans="1:6">
      <c r="A86" t="s">
        <v>74</v>
      </c>
      <c r="B86">
        <v>38</v>
      </c>
      <c r="D86">
        <f t="shared" si="7"/>
        <v>38</v>
      </c>
      <c r="E86" s="1">
        <f t="shared" si="9"/>
        <v>1.0625803925954924E-3</v>
      </c>
      <c r="F86" s="1" t="e">
        <f t="shared" si="8"/>
        <v>#REF!</v>
      </c>
    </row>
    <row r="87" spans="1:6">
      <c r="A87" t="s">
        <v>75</v>
      </c>
      <c r="B87">
        <v>37</v>
      </c>
      <c r="D87">
        <f t="shared" si="7"/>
        <v>37</v>
      </c>
      <c r="E87" s="1">
        <f t="shared" si="9"/>
        <v>1.0346177506850847E-3</v>
      </c>
      <c r="F87" s="1" t="e">
        <f t="shared" si="8"/>
        <v>#REF!</v>
      </c>
    </row>
    <row r="88" spans="1:6">
      <c r="A88" t="s">
        <v>76</v>
      </c>
      <c r="B88">
        <v>35</v>
      </c>
      <c r="D88">
        <f t="shared" si="7"/>
        <v>35</v>
      </c>
      <c r="E88" s="1">
        <f t="shared" si="9"/>
        <v>9.7869246686426944E-4</v>
      </c>
      <c r="F88" s="1" t="e">
        <f t="shared" si="8"/>
        <v>#REF!</v>
      </c>
    </row>
    <row r="89" spans="1:6">
      <c r="A89" t="s">
        <v>77</v>
      </c>
      <c r="B89">
        <v>34</v>
      </c>
      <c r="D89">
        <f t="shared" si="7"/>
        <v>34</v>
      </c>
      <c r="E89" s="1">
        <f t="shared" si="9"/>
        <v>9.5072982495386161E-4</v>
      </c>
      <c r="F89" s="1" t="e">
        <f t="shared" si="8"/>
        <v>#REF!</v>
      </c>
    </row>
    <row r="90" spans="1:6">
      <c r="A90" t="s">
        <v>78</v>
      </c>
      <c r="B90">
        <v>34</v>
      </c>
      <c r="D90">
        <f t="shared" si="7"/>
        <v>34</v>
      </c>
      <c r="E90" s="1">
        <f t="shared" si="9"/>
        <v>9.5072982495386161E-4</v>
      </c>
      <c r="F90" s="1" t="e">
        <f t="shared" si="8"/>
        <v>#REF!</v>
      </c>
    </row>
    <row r="91" spans="1:6">
      <c r="A91" t="s">
        <v>79</v>
      </c>
      <c r="B91">
        <v>31</v>
      </c>
      <c r="D91">
        <f t="shared" si="7"/>
        <v>31</v>
      </c>
      <c r="E91" s="1">
        <f t="shared" si="9"/>
        <v>8.6684189922263855E-4</v>
      </c>
      <c r="F91" s="1" t="e">
        <f t="shared" si="8"/>
        <v>#REF!</v>
      </c>
    </row>
    <row r="92" spans="1:6">
      <c r="A92" t="s">
        <v>80</v>
      </c>
      <c r="B92">
        <v>30</v>
      </c>
      <c r="D92">
        <f t="shared" si="7"/>
        <v>30</v>
      </c>
      <c r="E92" s="1">
        <f t="shared" si="9"/>
        <v>8.3887925731223082E-4</v>
      </c>
      <c r="F92" s="1" t="e">
        <f t="shared" si="8"/>
        <v>#REF!</v>
      </c>
    </row>
    <row r="93" spans="1:6">
      <c r="A93" t="s">
        <v>81</v>
      </c>
      <c r="B93">
        <v>29</v>
      </c>
      <c r="D93">
        <f t="shared" si="7"/>
        <v>29</v>
      </c>
      <c r="E93" s="1">
        <f t="shared" si="9"/>
        <v>8.1091661540182321E-4</v>
      </c>
      <c r="F93" s="1" t="e">
        <f t="shared" si="8"/>
        <v>#REF!</v>
      </c>
    </row>
    <row r="94" spans="1:6">
      <c r="A94" t="s">
        <v>82</v>
      </c>
      <c r="B94">
        <v>25</v>
      </c>
      <c r="D94">
        <f t="shared" si="7"/>
        <v>25</v>
      </c>
      <c r="E94" s="1">
        <f t="shared" si="9"/>
        <v>6.9906604776019243E-4</v>
      </c>
      <c r="F94" s="1" t="e">
        <f t="shared" si="8"/>
        <v>#REF!</v>
      </c>
    </row>
    <row r="95" spans="1:6">
      <c r="A95" t="s">
        <v>83</v>
      </c>
      <c r="B95">
        <v>7</v>
      </c>
      <c r="C95">
        <v>18</v>
      </c>
      <c r="D95">
        <f t="shared" si="7"/>
        <v>25</v>
      </c>
      <c r="E95" s="1">
        <f t="shared" si="9"/>
        <v>6.9906604776019243E-4</v>
      </c>
      <c r="F95" s="1" t="e">
        <f t="shared" si="8"/>
        <v>#REF!</v>
      </c>
    </row>
    <row r="96" spans="1:6">
      <c r="A96" t="s">
        <v>84</v>
      </c>
      <c r="B96">
        <v>24</v>
      </c>
      <c r="D96">
        <f t="shared" si="7"/>
        <v>24</v>
      </c>
      <c r="E96" s="1">
        <f t="shared" si="9"/>
        <v>6.711034058497847E-4</v>
      </c>
      <c r="F96" s="1" t="e">
        <f t="shared" si="8"/>
        <v>#REF!</v>
      </c>
    </row>
    <row r="97" spans="1:6">
      <c r="A97" t="s">
        <v>85</v>
      </c>
      <c r="B97">
        <v>22</v>
      </c>
      <c r="D97">
        <f t="shared" si="7"/>
        <v>22</v>
      </c>
      <c r="E97" s="1">
        <f t="shared" si="9"/>
        <v>6.1517812202896926E-4</v>
      </c>
      <c r="F97" s="1" t="e">
        <f t="shared" si="8"/>
        <v>#REF!</v>
      </c>
    </row>
    <row r="98" spans="1:6">
      <c r="A98" t="s">
        <v>86</v>
      </c>
      <c r="B98">
        <v>21</v>
      </c>
      <c r="D98">
        <f t="shared" si="7"/>
        <v>21</v>
      </c>
      <c r="E98" s="1">
        <f t="shared" si="9"/>
        <v>5.8721548011856164E-4</v>
      </c>
      <c r="F98" s="1" t="e">
        <f t="shared" si="8"/>
        <v>#REF!</v>
      </c>
    </row>
    <row r="99" spans="1:6">
      <c r="A99" t="s">
        <v>87</v>
      </c>
      <c r="B99">
        <v>19</v>
      </c>
      <c r="D99">
        <f t="shared" si="7"/>
        <v>19</v>
      </c>
      <c r="E99" s="1">
        <f t="shared" si="9"/>
        <v>5.312901962977462E-4</v>
      </c>
      <c r="F99" s="1" t="e">
        <f t="shared" si="8"/>
        <v>#REF!</v>
      </c>
    </row>
    <row r="100" spans="1:6">
      <c r="A100" t="s">
        <v>88</v>
      </c>
      <c r="B100">
        <v>19</v>
      </c>
      <c r="D100">
        <f t="shared" si="7"/>
        <v>19</v>
      </c>
      <c r="E100" s="1">
        <f t="shared" si="9"/>
        <v>5.312901962977462E-4</v>
      </c>
      <c r="F100" s="1" t="e">
        <f t="shared" si="8"/>
        <v>#REF!</v>
      </c>
    </row>
    <row r="101" spans="1:6">
      <c r="A101" t="s">
        <v>89</v>
      </c>
      <c r="B101">
        <v>18</v>
      </c>
      <c r="D101">
        <f t="shared" si="7"/>
        <v>18</v>
      </c>
      <c r="E101" s="1">
        <f t="shared" si="9"/>
        <v>5.0332755438733847E-4</v>
      </c>
      <c r="F101" s="1" t="e">
        <f t="shared" si="8"/>
        <v>#REF!</v>
      </c>
    </row>
    <row r="102" spans="1:6">
      <c r="A102" t="s">
        <v>90</v>
      </c>
      <c r="B102">
        <v>14</v>
      </c>
      <c r="D102">
        <f t="shared" si="7"/>
        <v>14</v>
      </c>
      <c r="E102" s="1">
        <f t="shared" si="9"/>
        <v>3.9147698674570774E-4</v>
      </c>
      <c r="F102" s="1" t="e">
        <f t="shared" si="8"/>
        <v>#REF!</v>
      </c>
    </row>
    <row r="103" spans="1:6">
      <c r="A103" t="s">
        <v>91</v>
      </c>
      <c r="B103">
        <v>13</v>
      </c>
      <c r="D103">
        <f t="shared" si="7"/>
        <v>13</v>
      </c>
      <c r="E103" s="1">
        <f t="shared" si="9"/>
        <v>3.6351434483530002E-4</v>
      </c>
      <c r="F103" s="1" t="e">
        <f t="shared" si="8"/>
        <v>#REF!</v>
      </c>
    </row>
    <row r="104" spans="1:6">
      <c r="A104" t="s">
        <v>92</v>
      </c>
      <c r="B104">
        <v>11</v>
      </c>
      <c r="D104">
        <f t="shared" si="7"/>
        <v>11</v>
      </c>
      <c r="E104" s="1">
        <f t="shared" si="9"/>
        <v>3.0758906101448463E-4</v>
      </c>
      <c r="F104" s="1" t="e">
        <f t="shared" si="8"/>
        <v>#REF!</v>
      </c>
    </row>
    <row r="105" spans="1:6">
      <c r="A105" t="s">
        <v>93</v>
      </c>
      <c r="B105">
        <v>10</v>
      </c>
      <c r="D105">
        <f t="shared" si="7"/>
        <v>10</v>
      </c>
      <c r="E105" s="1">
        <f t="shared" si="9"/>
        <v>2.7962641910407696E-4</v>
      </c>
      <c r="F105" s="1" t="e">
        <f t="shared" si="8"/>
        <v>#REF!</v>
      </c>
    </row>
    <row r="106" spans="1:6">
      <c r="A106" t="s">
        <v>94</v>
      </c>
      <c r="C106">
        <v>10</v>
      </c>
      <c r="D106">
        <f t="shared" si="7"/>
        <v>10</v>
      </c>
      <c r="E106" s="1">
        <f t="shared" si="9"/>
        <v>2.7962641910407696E-4</v>
      </c>
      <c r="F106" s="1" t="e">
        <f t="shared" si="8"/>
        <v>#REF!</v>
      </c>
    </row>
    <row r="107" spans="1:6">
      <c r="A107" t="s">
        <v>95</v>
      </c>
      <c r="B107">
        <v>9</v>
      </c>
      <c r="D107">
        <f t="shared" si="7"/>
        <v>9</v>
      </c>
      <c r="E107" s="1">
        <f t="shared" si="9"/>
        <v>2.5166377719366924E-4</v>
      </c>
      <c r="F107" s="1" t="e">
        <f t="shared" si="8"/>
        <v>#REF!</v>
      </c>
    </row>
    <row r="108" spans="1:6">
      <c r="A108" t="s">
        <v>96</v>
      </c>
      <c r="B108">
        <v>7</v>
      </c>
      <c r="C108">
        <v>1</v>
      </c>
      <c r="D108">
        <f t="shared" si="7"/>
        <v>8</v>
      </c>
      <c r="E108" s="1">
        <f t="shared" si="9"/>
        <v>2.2370113528326157E-4</v>
      </c>
      <c r="F108" s="1" t="e">
        <f t="shared" si="8"/>
        <v>#REF!</v>
      </c>
    </row>
    <row r="109" spans="1:6">
      <c r="A109" t="s">
        <v>97</v>
      </c>
      <c r="B109">
        <v>8</v>
      </c>
      <c r="D109">
        <f t="shared" si="7"/>
        <v>8</v>
      </c>
      <c r="E109" s="1">
        <f t="shared" si="9"/>
        <v>2.2370113528326157E-4</v>
      </c>
      <c r="F109" s="1" t="e">
        <f t="shared" si="8"/>
        <v>#REF!</v>
      </c>
    </row>
    <row r="110" spans="1:6">
      <c r="A110" t="s">
        <v>98</v>
      </c>
      <c r="B110">
        <v>5</v>
      </c>
      <c r="D110">
        <f t="shared" si="7"/>
        <v>5</v>
      </c>
      <c r="E110" s="1">
        <f t="shared" si="9"/>
        <v>1.3981320955203848E-4</v>
      </c>
      <c r="F110" s="1" t="e">
        <f t="shared" si="8"/>
        <v>#REF!</v>
      </c>
    </row>
    <row r="111" spans="1:6">
      <c r="A111" t="s">
        <v>99</v>
      </c>
      <c r="B111">
        <v>5</v>
      </c>
      <c r="D111">
        <f t="shared" si="7"/>
        <v>5</v>
      </c>
      <c r="E111" s="1">
        <f t="shared" si="9"/>
        <v>1.3981320955203848E-4</v>
      </c>
      <c r="F111" s="1" t="e">
        <f t="shared" si="8"/>
        <v>#REF!</v>
      </c>
    </row>
    <row r="112" spans="1:6">
      <c r="A112" t="s">
        <v>100</v>
      </c>
      <c r="B112">
        <v>4</v>
      </c>
      <c r="D112">
        <f t="shared" si="7"/>
        <v>4</v>
      </c>
      <c r="E112" s="1">
        <f t="shared" si="9"/>
        <v>1.1185056764163078E-4</v>
      </c>
      <c r="F112" s="1" t="e">
        <f t="shared" si="8"/>
        <v>#REF!</v>
      </c>
    </row>
    <row r="113" spans="1:6">
      <c r="A113" t="s">
        <v>101</v>
      </c>
      <c r="B113">
        <v>4</v>
      </c>
      <c r="D113">
        <f t="shared" si="7"/>
        <v>4</v>
      </c>
      <c r="E113" s="1">
        <f t="shared" si="9"/>
        <v>1.1185056764163078E-4</v>
      </c>
      <c r="F113" s="1" t="e">
        <f t="shared" si="8"/>
        <v>#REF!</v>
      </c>
    </row>
    <row r="114" spans="1:6">
      <c r="A114" t="s">
        <v>102</v>
      </c>
      <c r="B114">
        <v>3</v>
      </c>
      <c r="D114">
        <f t="shared" si="7"/>
        <v>3</v>
      </c>
      <c r="E114" s="1">
        <f t="shared" si="9"/>
        <v>8.3887925731223088E-5</v>
      </c>
      <c r="F114" s="1" t="e">
        <f t="shared" si="8"/>
        <v>#REF!</v>
      </c>
    </row>
    <row r="115" spans="1:6">
      <c r="A115" t="s">
        <v>103</v>
      </c>
      <c r="C115">
        <v>2</v>
      </c>
      <c r="D115">
        <f t="shared" si="7"/>
        <v>2</v>
      </c>
      <c r="E115" s="1">
        <f t="shared" si="9"/>
        <v>5.5925283820815392E-5</v>
      </c>
      <c r="F115" s="1" t="e">
        <f t="shared" si="8"/>
        <v>#REF!</v>
      </c>
    </row>
    <row r="116" spans="1:6">
      <c r="A116" t="s">
        <v>104</v>
      </c>
      <c r="B116">
        <v>2</v>
      </c>
      <c r="D116">
        <f t="shared" si="7"/>
        <v>2</v>
      </c>
      <c r="E116" s="1">
        <f t="shared" si="9"/>
        <v>5.5925283820815392E-5</v>
      </c>
      <c r="F116" s="1" t="e">
        <f t="shared" si="8"/>
        <v>#REF!</v>
      </c>
    </row>
    <row r="117" spans="1:6">
      <c r="A117" t="s">
        <v>105</v>
      </c>
      <c r="B117">
        <v>2</v>
      </c>
      <c r="D117">
        <f t="shared" si="7"/>
        <v>2</v>
      </c>
      <c r="E117" s="1">
        <f t="shared" si="9"/>
        <v>5.5925283820815392E-5</v>
      </c>
      <c r="F117" s="1" t="e">
        <f t="shared" si="8"/>
        <v>#REF!</v>
      </c>
    </row>
    <row r="118" spans="1:6">
      <c r="A118" t="s">
        <v>106</v>
      </c>
      <c r="B118">
        <v>2</v>
      </c>
      <c r="D118">
        <f t="shared" si="7"/>
        <v>2</v>
      </c>
      <c r="E118" s="1">
        <f t="shared" si="9"/>
        <v>5.5925283820815392E-5</v>
      </c>
      <c r="F118" s="1" t="e">
        <f t="shared" si="8"/>
        <v>#REF!</v>
      </c>
    </row>
    <row r="119" spans="1:6">
      <c r="A119" t="s">
        <v>107</v>
      </c>
      <c r="B119">
        <v>2</v>
      </c>
      <c r="D119">
        <f t="shared" si="7"/>
        <v>2</v>
      </c>
      <c r="E119" s="1">
        <f t="shared" si="9"/>
        <v>5.5925283820815392E-5</v>
      </c>
      <c r="F119" s="1" t="e">
        <f t="shared" si="8"/>
        <v>#REF!</v>
      </c>
    </row>
    <row r="120" spans="1:6">
      <c r="A120" t="s">
        <v>108</v>
      </c>
      <c r="B120">
        <v>2</v>
      </c>
      <c r="D120">
        <f t="shared" si="7"/>
        <v>2</v>
      </c>
      <c r="E120" s="1">
        <f t="shared" si="9"/>
        <v>5.5925283820815392E-5</v>
      </c>
      <c r="F120" s="1" t="e">
        <f t="shared" si="8"/>
        <v>#REF!</v>
      </c>
    </row>
    <row r="121" spans="1:6">
      <c r="A121" t="s">
        <v>109</v>
      </c>
      <c r="B121">
        <v>2</v>
      </c>
      <c r="D121">
        <f t="shared" si="7"/>
        <v>2</v>
      </c>
      <c r="E121" s="1">
        <f t="shared" si="9"/>
        <v>5.5925283820815392E-5</v>
      </c>
      <c r="F121" s="1" t="e">
        <f t="shared" si="8"/>
        <v>#REF!</v>
      </c>
    </row>
    <row r="122" spans="1:6">
      <c r="A122" t="s">
        <v>110</v>
      </c>
      <c r="B122">
        <v>1</v>
      </c>
      <c r="D122">
        <f t="shared" si="7"/>
        <v>1</v>
      </c>
      <c r="E122" s="1">
        <f t="shared" si="9"/>
        <v>2.7962641910407696E-5</v>
      </c>
      <c r="F122" s="1" t="e">
        <f t="shared" si="8"/>
        <v>#REF!</v>
      </c>
    </row>
    <row r="123" spans="1:6">
      <c r="A123" t="s">
        <v>111</v>
      </c>
      <c r="B123">
        <v>1</v>
      </c>
      <c r="D123">
        <f t="shared" si="7"/>
        <v>1</v>
      </c>
      <c r="E123" s="1">
        <f t="shared" si="9"/>
        <v>2.7962641910407696E-5</v>
      </c>
      <c r="F123" s="1" t="e">
        <f t="shared" si="8"/>
        <v>#REF!</v>
      </c>
    </row>
  </sheetData>
  <mergeCells count="273">
    <mergeCell ref="A1:A2"/>
    <mergeCell ref="B1:B2"/>
    <mergeCell ref="F1:F2"/>
    <mergeCell ref="G1:H2"/>
    <mergeCell ref="I1:J2"/>
    <mergeCell ref="K1:L2"/>
    <mergeCell ref="W1:W2"/>
    <mergeCell ref="X1:X2"/>
    <mergeCell ref="G3:H3"/>
    <mergeCell ref="I3:J3"/>
    <mergeCell ref="K3:L3"/>
    <mergeCell ref="M3:N3"/>
    <mergeCell ref="O3:P3"/>
    <mergeCell ref="Q3:R3"/>
    <mergeCell ref="S3:T3"/>
    <mergeCell ref="M1:N2"/>
    <mergeCell ref="O1:P2"/>
    <mergeCell ref="Q1:R2"/>
    <mergeCell ref="S1:T2"/>
    <mergeCell ref="U1:U2"/>
    <mergeCell ref="V1:V2"/>
    <mergeCell ref="I5:J5"/>
    <mergeCell ref="K5:L5"/>
    <mergeCell ref="M5:N5"/>
    <mergeCell ref="O5:P5"/>
    <mergeCell ref="Q5:R5"/>
    <mergeCell ref="S5:T5"/>
    <mergeCell ref="I4:J4"/>
    <mergeCell ref="K4:L4"/>
    <mergeCell ref="M4:N4"/>
    <mergeCell ref="O4:P4"/>
    <mergeCell ref="Q4:R4"/>
    <mergeCell ref="S4:T4"/>
    <mergeCell ref="I7:J7"/>
    <mergeCell ref="K7:L7"/>
    <mergeCell ref="M7:N7"/>
    <mergeCell ref="O7:P7"/>
    <mergeCell ref="Q7:R7"/>
    <mergeCell ref="S7:T7"/>
    <mergeCell ref="I6:J6"/>
    <mergeCell ref="K6:L6"/>
    <mergeCell ref="M6:N6"/>
    <mergeCell ref="O6:P6"/>
    <mergeCell ref="Q6:R6"/>
    <mergeCell ref="S6:T6"/>
    <mergeCell ref="I9:J9"/>
    <mergeCell ref="K9:L9"/>
    <mergeCell ref="M9:N9"/>
    <mergeCell ref="O9:P9"/>
    <mergeCell ref="Q9:R9"/>
    <mergeCell ref="S9:T9"/>
    <mergeCell ref="I8:J8"/>
    <mergeCell ref="K8:L8"/>
    <mergeCell ref="M8:N8"/>
    <mergeCell ref="O8:P8"/>
    <mergeCell ref="Q8:R8"/>
    <mergeCell ref="S8:T8"/>
    <mergeCell ref="I11:J11"/>
    <mergeCell ref="K11:L11"/>
    <mergeCell ref="M11:N11"/>
    <mergeCell ref="O11:P11"/>
    <mergeCell ref="Q11:R11"/>
    <mergeCell ref="S11:T11"/>
    <mergeCell ref="I10:J10"/>
    <mergeCell ref="K10:L10"/>
    <mergeCell ref="M10:N10"/>
    <mergeCell ref="O10:P10"/>
    <mergeCell ref="Q10:R10"/>
    <mergeCell ref="S10:T10"/>
    <mergeCell ref="I13:J13"/>
    <mergeCell ref="K13:L13"/>
    <mergeCell ref="M13:N13"/>
    <mergeCell ref="O13:P13"/>
    <mergeCell ref="Q13:R13"/>
    <mergeCell ref="S13:T13"/>
    <mergeCell ref="I12:J12"/>
    <mergeCell ref="K12:L12"/>
    <mergeCell ref="M12:N12"/>
    <mergeCell ref="O12:P12"/>
    <mergeCell ref="Q12:R12"/>
    <mergeCell ref="S12:T12"/>
    <mergeCell ref="I15:J15"/>
    <mergeCell ref="K15:L15"/>
    <mergeCell ref="M15:N15"/>
    <mergeCell ref="O15:P15"/>
    <mergeCell ref="Q15:R15"/>
    <mergeCell ref="S15:T15"/>
    <mergeCell ref="I14:J14"/>
    <mergeCell ref="K14:L14"/>
    <mergeCell ref="M14:N14"/>
    <mergeCell ref="O14:P14"/>
    <mergeCell ref="Q14:R14"/>
    <mergeCell ref="S14:T14"/>
    <mergeCell ref="I17:J17"/>
    <mergeCell ref="K17:L17"/>
    <mergeCell ref="M17:N17"/>
    <mergeCell ref="O17:P17"/>
    <mergeCell ref="Q17:R17"/>
    <mergeCell ref="S17:T17"/>
    <mergeCell ref="I16:J16"/>
    <mergeCell ref="K16:L16"/>
    <mergeCell ref="M16:N16"/>
    <mergeCell ref="O16:P16"/>
    <mergeCell ref="Q16:R16"/>
    <mergeCell ref="S16:T16"/>
    <mergeCell ref="I19:J19"/>
    <mergeCell ref="K19:L19"/>
    <mergeCell ref="M19:N19"/>
    <mergeCell ref="O19:P19"/>
    <mergeCell ref="Q19:R19"/>
    <mergeCell ref="S19:T19"/>
    <mergeCell ref="I18:J18"/>
    <mergeCell ref="K18:L18"/>
    <mergeCell ref="M18:N18"/>
    <mergeCell ref="O18:P18"/>
    <mergeCell ref="Q18:R18"/>
    <mergeCell ref="S18:T18"/>
    <mergeCell ref="I21:J21"/>
    <mergeCell ref="K21:L21"/>
    <mergeCell ref="M21:N21"/>
    <mergeCell ref="O21:P21"/>
    <mergeCell ref="Q21:R21"/>
    <mergeCell ref="S21:T21"/>
    <mergeCell ref="I20:J20"/>
    <mergeCell ref="K20:L20"/>
    <mergeCell ref="M20:N20"/>
    <mergeCell ref="O20:P20"/>
    <mergeCell ref="Q20:R20"/>
    <mergeCell ref="S20:T20"/>
    <mergeCell ref="I23:J23"/>
    <mergeCell ref="K23:L23"/>
    <mergeCell ref="M23:N23"/>
    <mergeCell ref="O23:P23"/>
    <mergeCell ref="Q23:R23"/>
    <mergeCell ref="S23:T23"/>
    <mergeCell ref="I22:J22"/>
    <mergeCell ref="K22:L22"/>
    <mergeCell ref="M22:N22"/>
    <mergeCell ref="O22:P22"/>
    <mergeCell ref="Q22:R22"/>
    <mergeCell ref="S22:T22"/>
    <mergeCell ref="I25:J25"/>
    <mergeCell ref="K25:L25"/>
    <mergeCell ref="M25:N25"/>
    <mergeCell ref="O25:P25"/>
    <mergeCell ref="Q25:R25"/>
    <mergeCell ref="S25:T25"/>
    <mergeCell ref="I24:J24"/>
    <mergeCell ref="K24:L24"/>
    <mergeCell ref="M24:N24"/>
    <mergeCell ref="O24:P24"/>
    <mergeCell ref="Q24:R24"/>
    <mergeCell ref="S24:T24"/>
    <mergeCell ref="I27:J27"/>
    <mergeCell ref="K27:L27"/>
    <mergeCell ref="M27:N27"/>
    <mergeCell ref="O27:P27"/>
    <mergeCell ref="Q27:R27"/>
    <mergeCell ref="S27:T27"/>
    <mergeCell ref="I26:J26"/>
    <mergeCell ref="K26:L26"/>
    <mergeCell ref="M26:N26"/>
    <mergeCell ref="O26:P26"/>
    <mergeCell ref="Q26:R26"/>
    <mergeCell ref="S26:T26"/>
    <mergeCell ref="I29:J29"/>
    <mergeCell ref="K29:L29"/>
    <mergeCell ref="M29:N29"/>
    <mergeCell ref="O29:P29"/>
    <mergeCell ref="Q29:R29"/>
    <mergeCell ref="S29:T29"/>
    <mergeCell ref="I28:J28"/>
    <mergeCell ref="K28:L28"/>
    <mergeCell ref="M28:N28"/>
    <mergeCell ref="O28:P28"/>
    <mergeCell ref="Q28:R28"/>
    <mergeCell ref="S28:T28"/>
    <mergeCell ref="I31:J31"/>
    <mergeCell ref="K31:L31"/>
    <mergeCell ref="M31:N31"/>
    <mergeCell ref="O31:P31"/>
    <mergeCell ref="Q31:R31"/>
    <mergeCell ref="S31:T31"/>
    <mergeCell ref="I30:J30"/>
    <mergeCell ref="K30:L30"/>
    <mergeCell ref="M30:N30"/>
    <mergeCell ref="O30:P30"/>
    <mergeCell ref="Q30:R30"/>
    <mergeCell ref="S30:T30"/>
    <mergeCell ref="I33:J33"/>
    <mergeCell ref="K33:L33"/>
    <mergeCell ref="M33:N33"/>
    <mergeCell ref="O33:P33"/>
    <mergeCell ref="Q33:R33"/>
    <mergeCell ref="S33:T33"/>
    <mergeCell ref="I32:J32"/>
    <mergeCell ref="K32:L32"/>
    <mergeCell ref="M32:N32"/>
    <mergeCell ref="O32:P32"/>
    <mergeCell ref="Q32:R32"/>
    <mergeCell ref="S32:T32"/>
    <mergeCell ref="I35:J35"/>
    <mergeCell ref="K35:L35"/>
    <mergeCell ref="M35:N35"/>
    <mergeCell ref="O35:P35"/>
    <mergeCell ref="Q35:R35"/>
    <mergeCell ref="S35:T35"/>
    <mergeCell ref="I34:J34"/>
    <mergeCell ref="K34:L34"/>
    <mergeCell ref="M34:N34"/>
    <mergeCell ref="O34:P34"/>
    <mergeCell ref="Q34:R34"/>
    <mergeCell ref="S34:T34"/>
    <mergeCell ref="I37:J37"/>
    <mergeCell ref="K37:L37"/>
    <mergeCell ref="M37:N37"/>
    <mergeCell ref="O37:P37"/>
    <mergeCell ref="Q37:R37"/>
    <mergeCell ref="S37:T37"/>
    <mergeCell ref="I36:J36"/>
    <mergeCell ref="K36:L36"/>
    <mergeCell ref="M36:N36"/>
    <mergeCell ref="O36:P36"/>
    <mergeCell ref="Q36:R36"/>
    <mergeCell ref="S36:T36"/>
    <mergeCell ref="I39:J39"/>
    <mergeCell ref="K39:L39"/>
    <mergeCell ref="M39:N39"/>
    <mergeCell ref="O39:P39"/>
    <mergeCell ref="Q39:R39"/>
    <mergeCell ref="S39:T39"/>
    <mergeCell ref="I38:J38"/>
    <mergeCell ref="K38:L38"/>
    <mergeCell ref="M38:N38"/>
    <mergeCell ref="O38:P38"/>
    <mergeCell ref="Q38:R38"/>
    <mergeCell ref="S38:T38"/>
    <mergeCell ref="I41:J41"/>
    <mergeCell ref="K41:L41"/>
    <mergeCell ref="M41:N41"/>
    <mergeCell ref="O41:P41"/>
    <mergeCell ref="Q41:R41"/>
    <mergeCell ref="S41:T41"/>
    <mergeCell ref="I40:J40"/>
    <mergeCell ref="K40:L40"/>
    <mergeCell ref="M40:N40"/>
    <mergeCell ref="O40:P40"/>
    <mergeCell ref="Q40:R40"/>
    <mergeCell ref="S40:T40"/>
    <mergeCell ref="S45:T45"/>
    <mergeCell ref="S46:T46"/>
    <mergeCell ref="S47:T47"/>
    <mergeCell ref="W50:X50"/>
    <mergeCell ref="W51:X51"/>
    <mergeCell ref="Y1:Y2"/>
    <mergeCell ref="I44:J44"/>
    <mergeCell ref="K44:L44"/>
    <mergeCell ref="M44:N44"/>
    <mergeCell ref="O44:P44"/>
    <mergeCell ref="Q44:R44"/>
    <mergeCell ref="S44:T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</mergeCells>
  <pageMargins left="0.7" right="0.7" top="0.78740157499999996" bottom="0.78740157499999996" header="0.3" footer="0.3"/>
  <pageSetup paperSize="9"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DE9404D737B4881F9C6B070E581E5" ma:contentTypeVersion="11" ma:contentTypeDescription="Ein neues Dokument erstellen." ma:contentTypeScope="" ma:versionID="0d8dd5716396b87210dd8e0f79c078d5">
  <xsd:schema xmlns:xsd="http://www.w3.org/2001/XMLSchema" xmlns:xs="http://www.w3.org/2001/XMLSchema" xmlns:p="http://schemas.microsoft.com/office/2006/metadata/properties" xmlns:ns3="5bc50848-17fe-404b-8adb-e3e4c1e02d80" xmlns:ns4="dde930cd-21e9-4dc3-9c99-0e14c20e782e" targetNamespace="http://schemas.microsoft.com/office/2006/metadata/properties" ma:root="true" ma:fieldsID="ba6e99e253f28bba9505fb8b62b40bb6" ns3:_="" ns4:_="">
    <xsd:import namespace="5bc50848-17fe-404b-8adb-e3e4c1e02d80"/>
    <xsd:import namespace="dde930cd-21e9-4dc3-9c99-0e14c20e78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50848-17fe-404b-8adb-e3e4c1e02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930cd-21e9-4dc3-9c99-0e14c20e78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5591D-7542-4BA4-B992-678E703A2F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7F1D4-03C5-4BF5-A9AF-FB0DAC0BE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c50848-17fe-404b-8adb-e3e4c1e02d80"/>
    <ds:schemaRef ds:uri="dde930cd-21e9-4dc3-9c99-0e14c20e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D6DAA-9CD2-4DFD-8EB8-55972C07FFA3}">
  <ds:schemaRefs>
    <ds:schemaRef ds:uri="5bc50848-17fe-404b-8adb-e3e4c1e02d80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dde930cd-21e9-4dc3-9c99-0e14c20e782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(c)</vt:lpstr>
      <vt:lpstr>90% Aircraft + Factor</vt:lpstr>
      <vt:lpstr>Category</vt:lpstr>
      <vt:lpstr>Long-range</vt:lpstr>
      <vt:lpstr>Short-range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tietk</dc:creator>
  <cp:lastModifiedBy>Dieter SCHOLZ</cp:lastModifiedBy>
  <cp:lastPrinted>2019-11-07T12:36:03Z</cp:lastPrinted>
  <dcterms:created xsi:type="dcterms:W3CDTF">2019-11-01T11:35:24Z</dcterms:created>
  <dcterms:modified xsi:type="dcterms:W3CDTF">2020-10-04T08:46:00Z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0x0101007F8DE9404D737B4881F9C6B070E581E5</vt:lpwstr>
  </property>
</Properties>
</file>