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675" windowHeight="11775"/>
  </bookViews>
  <sheets>
    <sheet name="(c)" sheetId="5" r:id="rId1"/>
    <sheet name="Iteration Method" sheetId="1" r:id="rId2"/>
    <sheet name="Example Boeing 767-300" sheetId="4" r:id="rId3"/>
  </sheets>
  <externalReferences>
    <externalReference r:id="rId4"/>
    <externalReference r:id="rId5"/>
  </externalReferences>
  <definedNames>
    <definedName name="A" localSheetId="0">[1]Inputs_Outputs!$B$4</definedName>
    <definedName name="a">#REF!</definedName>
    <definedName name="a_sound">[1]Inputs_Outputs!$J$5</definedName>
    <definedName name="BPR" localSheetId="0">[1]Inputs_Outputs!$F$3</definedName>
    <definedName name="BPR">#REF!</definedName>
    <definedName name="c_dw">[1]Fuel!$C$23</definedName>
    <definedName name="Cd">[1]Fuel!$C$31</definedName>
    <definedName name="Cd0">[1]Fuel!$C$28</definedName>
    <definedName name="Cdoc">[1]DOC!$C$92</definedName>
    <definedName name="CF_AIC">[1]Environmental!$C$65</definedName>
    <definedName name="CF_NOx">[1]Environmental!$C$64</definedName>
    <definedName name="CL" localSheetId="0">[1]Fuel!$C$29</definedName>
    <definedName name="CL">#REF!</definedName>
    <definedName name="CL_m" localSheetId="0">#REF!</definedName>
    <definedName name="CL_m">#REF!</definedName>
    <definedName name="d_f">[1]Inputs_Outputs!#REF!</definedName>
    <definedName name="df">[1]Inputs_Outputs!#REF!</definedName>
    <definedName name="DmG" localSheetId="0">'[2]Schneeballfaktor '!$B$32</definedName>
    <definedName name="DmG">'Iteration Method'!$C$38</definedName>
    <definedName name="DmL" localSheetId="0">'[2]Schneeballfaktor '!$B$4</definedName>
    <definedName name="DmL">'Iteration Method'!$C$4</definedName>
    <definedName name="e" localSheetId="0">[1]Fuel!$C$15</definedName>
    <definedName name="e">#REF!</definedName>
    <definedName name="E_glide">[1]Fuel!$C$33</definedName>
    <definedName name="EI_NOx">[1]Environmental!$C$50</definedName>
    <definedName name="FL">'[1]Flight time'!$B$167</definedName>
    <definedName name="fuel_km">[1]Fuel!$I$41</definedName>
    <definedName name="fuel_mile">[1]Fuel!$I$42</definedName>
    <definedName name="g" localSheetId="0">[1]Inputs_Outputs!$N$2</definedName>
    <definedName name="g">#REF!</definedName>
    <definedName name="gamma" localSheetId="0">#REF!</definedName>
    <definedName name="gamma">#REF!</definedName>
    <definedName name="H">[1]Inputs_Outputs!$J$3</definedName>
    <definedName name="Hft">[1]Inputs_Outputs!$J$4</definedName>
    <definedName name="k_inf">[1]DOC!$C$10</definedName>
    <definedName name="L">[1]Inputs_Outputs!$N$4</definedName>
    <definedName name="L_D" localSheetId="0">#REF!</definedName>
    <definedName name="L_D">#REF!</definedName>
    <definedName name="L_D_max" localSheetId="0">#REF!</definedName>
    <definedName name="L_D_max">#REF!</definedName>
    <definedName name="M" localSheetId="0">[1]Inputs_Outputs!$J$2</definedName>
    <definedName name="M">#REF!</definedName>
    <definedName name="m_e">[1]Inputs_Outputs!$F$8</definedName>
    <definedName name="M_opt">[1]Inputs_Outputs!$B$13</definedName>
    <definedName name="m_PL">[1]DOC!$C$84</definedName>
    <definedName name="m_PLmax">[1]Inputs_Outputs!$B$10</definedName>
    <definedName name="mF" localSheetId="0">'[2]Schneeballfaktor '!$B$9</definedName>
    <definedName name="mF">'Iteration Method'!$C$9</definedName>
    <definedName name="Mff">[1]DOC!$C$43</definedName>
    <definedName name="mFmMTO" localSheetId="0">'[2]Schneeballfaktor '!$B$8</definedName>
    <definedName name="mFmMTO">'Iteration Method'!$C$8</definedName>
    <definedName name="mFOB">[1]DOC!$C$50</definedName>
    <definedName name="mMPL" localSheetId="0">'[2]Schneeballfaktor '!$B$10</definedName>
    <definedName name="mMPL">'Iteration Method'!$C$10</definedName>
    <definedName name="mMTO" localSheetId="0">'[2]Schneeballfaktor '!$B$5</definedName>
    <definedName name="mMTO">'Iteration Method'!$C$5</definedName>
    <definedName name="mMTOG" localSheetId="0">'[2]Schneeballfaktor '!$B$13</definedName>
    <definedName name="mMTOG">'Iteration Method'!$C$14</definedName>
    <definedName name="mOE" localSheetId="0">'[2]Schneeballfaktor '!$B$7</definedName>
    <definedName name="mOE">'Iteration Method'!$C$7</definedName>
    <definedName name="mOEmMTO" localSheetId="0">'[2]Schneeballfaktor '!$B$6</definedName>
    <definedName name="mOEmMTO">'Iteration Method'!$C$6</definedName>
    <definedName name="mPLmMTO">#REF!</definedName>
    <definedName name="MTOW">[1]Inputs_Outputs!$B$2</definedName>
    <definedName name="MZFW">[1]Inputs_Outputs!$B$6</definedName>
    <definedName name="n_E">[1]Inputs_Outputs!$F$2</definedName>
    <definedName name="n_PAX">[1]Inputs_Outputs!$B$11</definedName>
    <definedName name="n_shafts">[1]Inputs_Outputs!$F$7</definedName>
    <definedName name="n_stages">[1]Inputs_Outputs!$F$6</definedName>
    <definedName name="nt_a">[1]DOC!$C$40</definedName>
    <definedName name="OAPR">[1]Inputs_Outputs!$F$5</definedName>
    <definedName name="OEW">[1]Inputs_Outputs!$B$9</definedName>
    <definedName name="p">[1]Inputs_Outputs!$J$7</definedName>
    <definedName name="p_t">[1]Inputs_Outputs!$N$9</definedName>
    <definedName name="p0" localSheetId="0">[1]Inputs_Outputs!$N$6</definedName>
    <definedName name="p0">#REF!</definedName>
    <definedName name="phi">[1]Inputs_Outputs!$B$7</definedName>
    <definedName name="phi_rad">[1]Inputs_Outputs!$B$8</definedName>
    <definedName name="price_fuel">[1]DOC!$C$7</definedName>
    <definedName name="R_const">[1]Inputs_Outputs!$N$3</definedName>
    <definedName name="range">[1]Inputs_Outputs!$J$12</definedName>
    <definedName name="range_added">'[1]Flight time'!$B$170</definedName>
    <definedName name="range_mile">[1]DOC!$D$41</definedName>
    <definedName name="rho">[1]Inputs_Outputs!$J$8</definedName>
    <definedName name="rho_t">[1]Inputs_Outputs!$N$10</definedName>
    <definedName name="rho0">[1]Inputs_Outputs!$N$7</definedName>
    <definedName name="SS">[1]Inputs_Outputs!$B$3</definedName>
    <definedName name="Swet">[1]Inputs_Outputs!#REF!</definedName>
    <definedName name="T">[1]Inputs_Outputs!$J$6</definedName>
    <definedName name="T_t">[1]Inputs_Outputs!$N$8</definedName>
    <definedName name="T_to">[1]Inputs_Outputs!$F$4</definedName>
    <definedName name="T0">[1]Inputs_Outputs!$N$5</definedName>
    <definedName name="TAS">[1]Inputs_Outputs!$J$10</definedName>
    <definedName name="TAS_regulated">'[1]Flight time'!$B$166</definedName>
    <definedName name="tb">[1]DOC!$C$79</definedName>
    <definedName name="tf">[1]DOC!$C$59</definedName>
    <definedName name="tf_added">'[1]Flight time'!$B$168</definedName>
    <definedName name="TSFC">[1]Fuel!$I$35</definedName>
    <definedName name="Uaf">[1]DOC!$C$96</definedName>
    <definedName name="V_CR" localSheetId="0">#REF!</definedName>
    <definedName name="V_CR">#REF!</definedName>
    <definedName name="w_co2">[1]Inputs_Outputs!$B$164</definedName>
    <definedName name="w_doc">[1]Inputs_Outputs!$B$157</definedName>
    <definedName name="w_env">[1]Inputs_Outputs!$B$158</definedName>
    <definedName name="w_resource">[1]Inputs_Outputs!$B$163</definedName>
    <definedName name="xxxx">[1]Fuel!$C$29</definedName>
    <definedName name="xxxxx">#REF!</definedName>
  </definedNames>
  <calcPr calcId="125725"/>
</workbook>
</file>

<file path=xl/calcChain.xml><?xml version="1.0" encoding="utf-8"?>
<calcChain xmlns="http://schemas.openxmlformats.org/spreadsheetml/2006/main">
  <c r="N12" i="1"/>
  <c r="C7" l="1"/>
  <c r="N14" s="1"/>
  <c r="N20" s="1"/>
  <c r="C9" l="1"/>
  <c r="C10" l="1"/>
  <c r="N13" s="1"/>
  <c r="N19" s="1"/>
  <c r="N15"/>
  <c r="N21" s="1"/>
  <c r="E14" l="1"/>
  <c r="E15" s="1"/>
  <c r="G14" l="1"/>
  <c r="E16"/>
  <c r="G15"/>
  <c r="H15" l="1"/>
  <c r="I15"/>
  <c r="E17"/>
  <c r="G16"/>
  <c r="H16" l="1"/>
  <c r="I16"/>
  <c r="G17"/>
  <c r="E18"/>
  <c r="H17" l="1"/>
  <c r="I17"/>
  <c r="E19"/>
  <c r="G18"/>
  <c r="H18" l="1"/>
  <c r="I18"/>
  <c r="G19"/>
  <c r="E20"/>
  <c r="H19" l="1"/>
  <c r="I19"/>
  <c r="E21"/>
  <c r="G20"/>
  <c r="H20" l="1"/>
  <c r="I20"/>
  <c r="G21"/>
  <c r="E22"/>
  <c r="H21" l="1"/>
  <c r="I21"/>
  <c r="G22"/>
  <c r="E23"/>
  <c r="H22" l="1"/>
  <c r="I22"/>
  <c r="G23"/>
  <c r="E24"/>
  <c r="H23" l="1"/>
  <c r="I23"/>
  <c r="G24"/>
  <c r="E25"/>
  <c r="H24" l="1"/>
  <c r="I24"/>
  <c r="G25"/>
  <c r="E26"/>
  <c r="H25" l="1"/>
  <c r="I25"/>
  <c r="E27"/>
  <c r="G26"/>
  <c r="H26" l="1"/>
  <c r="I26"/>
  <c r="G27"/>
  <c r="E28"/>
  <c r="H27" l="1"/>
  <c r="I27"/>
  <c r="G28"/>
  <c r="E29"/>
  <c r="H28" l="1"/>
  <c r="I28"/>
  <c r="G29"/>
  <c r="E30"/>
  <c r="H29" l="1"/>
  <c r="I29"/>
  <c r="G30"/>
  <c r="E31"/>
  <c r="H30" l="1"/>
  <c r="I30"/>
  <c r="E32"/>
  <c r="G31"/>
  <c r="H31" l="1"/>
  <c r="I31"/>
  <c r="E33"/>
  <c r="G32"/>
  <c r="H32" l="1"/>
  <c r="I32"/>
  <c r="E34"/>
  <c r="G33"/>
  <c r="H33" l="1"/>
  <c r="I33"/>
  <c r="G34"/>
  <c r="E35"/>
  <c r="H34" l="1"/>
  <c r="I34"/>
  <c r="G35"/>
  <c r="E36"/>
  <c r="H35" l="1"/>
  <c r="I35"/>
  <c r="E37"/>
  <c r="G36"/>
  <c r="H36" l="1"/>
  <c r="I36"/>
  <c r="E38"/>
  <c r="G37"/>
  <c r="H37" l="1"/>
  <c r="I37"/>
  <c r="E39"/>
  <c r="G38"/>
  <c r="H38" l="1"/>
  <c r="I38"/>
  <c r="E40"/>
  <c r="G39"/>
  <c r="H39" l="1"/>
  <c r="I39"/>
  <c r="E41"/>
  <c r="G40"/>
  <c r="H40" l="1"/>
  <c r="I40"/>
  <c r="G41"/>
  <c r="E42"/>
  <c r="H41" l="1"/>
  <c r="I41"/>
  <c r="E43"/>
  <c r="G42"/>
  <c r="H42" l="1"/>
  <c r="I42"/>
  <c r="E44"/>
  <c r="G43"/>
  <c r="H43" l="1"/>
  <c r="I43"/>
  <c r="E45"/>
  <c r="G44"/>
  <c r="H44" l="1"/>
  <c r="I44"/>
  <c r="E46"/>
  <c r="G45"/>
  <c r="H45" l="1"/>
  <c r="I45"/>
  <c r="E47"/>
  <c r="G46"/>
  <c r="H46" l="1"/>
  <c r="I46"/>
  <c r="E48"/>
  <c r="G47"/>
  <c r="H47" l="1"/>
  <c r="I47"/>
  <c r="E49"/>
  <c r="G48"/>
  <c r="H48" l="1"/>
  <c r="I48"/>
  <c r="E50"/>
  <c r="G49"/>
  <c r="H49" l="1"/>
  <c r="I49"/>
  <c r="E51"/>
  <c r="G50"/>
  <c r="H50" l="1"/>
  <c r="I50"/>
  <c r="E52"/>
  <c r="G51"/>
  <c r="H51" l="1"/>
  <c r="I51"/>
  <c r="G52"/>
  <c r="E53"/>
  <c r="H52" l="1"/>
  <c r="I52"/>
  <c r="G53"/>
  <c r="E54"/>
  <c r="H53" l="1"/>
  <c r="I53"/>
  <c r="E55"/>
  <c r="G54"/>
  <c r="H54" l="1"/>
  <c r="I54"/>
  <c r="E56"/>
  <c r="G55"/>
  <c r="H55" l="1"/>
  <c r="I55"/>
  <c r="E57"/>
  <c r="G56"/>
  <c r="H56" l="1"/>
  <c r="I56"/>
  <c r="E58"/>
  <c r="G57"/>
  <c r="H57" l="1"/>
  <c r="I57"/>
  <c r="E59"/>
  <c r="G58"/>
  <c r="H58" l="1"/>
  <c r="I58"/>
  <c r="E60"/>
  <c r="G59"/>
  <c r="H59" l="1"/>
  <c r="I59"/>
  <c r="E61"/>
  <c r="G60"/>
  <c r="H60" l="1"/>
  <c r="I60"/>
  <c r="E62"/>
  <c r="G61"/>
  <c r="H61" l="1"/>
  <c r="I61"/>
  <c r="G62"/>
  <c r="E63"/>
  <c r="H62" l="1"/>
  <c r="I62"/>
  <c r="E64"/>
  <c r="G63"/>
  <c r="H63" l="1"/>
  <c r="I63"/>
  <c r="E65"/>
  <c r="G64"/>
  <c r="H64" l="1"/>
  <c r="I64"/>
  <c r="E66"/>
  <c r="G65"/>
  <c r="H65" l="1"/>
  <c r="I65"/>
  <c r="E67"/>
  <c r="G66"/>
  <c r="H66" l="1"/>
  <c r="I66"/>
  <c r="G67"/>
  <c r="E68"/>
  <c r="H67" l="1"/>
  <c r="I67"/>
  <c r="G68"/>
  <c r="E69"/>
  <c r="H68" l="1"/>
  <c r="I68"/>
  <c r="E70"/>
  <c r="G69"/>
  <c r="H69" l="1"/>
  <c r="I69"/>
  <c r="E71"/>
  <c r="G70"/>
  <c r="H70" l="1"/>
  <c r="I70"/>
  <c r="E72"/>
  <c r="G71"/>
  <c r="H71" l="1"/>
  <c r="I71"/>
  <c r="E73"/>
  <c r="G72"/>
  <c r="H72" l="1"/>
  <c r="I72"/>
  <c r="E74"/>
  <c r="G73"/>
  <c r="H73" l="1"/>
  <c r="I73"/>
  <c r="E75"/>
  <c r="G74"/>
  <c r="H74" l="1"/>
  <c r="I74"/>
  <c r="E76"/>
  <c r="G75"/>
  <c r="H75" l="1"/>
  <c r="I75"/>
  <c r="E77"/>
  <c r="G76"/>
  <c r="H76" l="1"/>
  <c r="I76"/>
  <c r="E78"/>
  <c r="G77"/>
  <c r="H77" l="1"/>
  <c r="I77"/>
  <c r="E79"/>
  <c r="G78"/>
  <c r="H78" l="1"/>
  <c r="I78"/>
  <c r="E80"/>
  <c r="G79"/>
  <c r="H79" l="1"/>
  <c r="I79"/>
  <c r="E81"/>
  <c r="G80"/>
  <c r="H80" l="1"/>
  <c r="I80"/>
  <c r="E82"/>
  <c r="G81"/>
  <c r="H81" l="1"/>
  <c r="I81"/>
  <c r="E83"/>
  <c r="G82"/>
  <c r="H82" l="1"/>
  <c r="I82"/>
  <c r="E84"/>
  <c r="G83"/>
  <c r="H83" l="1"/>
  <c r="I83"/>
  <c r="E85"/>
  <c r="G84"/>
  <c r="H84" l="1"/>
  <c r="I84"/>
  <c r="E86"/>
  <c r="G85"/>
  <c r="H85" l="1"/>
  <c r="I85"/>
  <c r="E87"/>
  <c r="G86"/>
  <c r="H86" l="1"/>
  <c r="I86"/>
  <c r="E88"/>
  <c r="G87"/>
  <c r="H87" l="1"/>
  <c r="I87"/>
  <c r="E89"/>
  <c r="G88"/>
  <c r="H88" l="1"/>
  <c r="I88"/>
  <c r="E90"/>
  <c r="G89"/>
  <c r="H89" l="1"/>
  <c r="I89"/>
  <c r="E91"/>
  <c r="G90"/>
  <c r="H90" l="1"/>
  <c r="I90"/>
  <c r="E92"/>
  <c r="G91"/>
  <c r="H91" l="1"/>
  <c r="I91"/>
  <c r="E93"/>
  <c r="G92"/>
  <c r="H92" l="1"/>
  <c r="I92"/>
  <c r="E94"/>
  <c r="G93"/>
  <c r="I93" s="1"/>
  <c r="H93" l="1"/>
  <c r="E95"/>
  <c r="G95" s="1"/>
  <c r="G94"/>
  <c r="H94" l="1"/>
  <c r="I94"/>
  <c r="J14"/>
  <c r="I95"/>
  <c r="H95"/>
</calcChain>
</file>

<file path=xl/sharedStrings.xml><?xml version="1.0" encoding="utf-8"?>
<sst xmlns="http://schemas.openxmlformats.org/spreadsheetml/2006/main" count="221" uniqueCount="43">
  <si>
    <t>mOE</t>
  </si>
  <si>
    <t>mMTO</t>
  </si>
  <si>
    <t>mF/mMTO</t>
  </si>
  <si>
    <t>mMPL</t>
  </si>
  <si>
    <t>kg</t>
  </si>
  <si>
    <t>mOE/mMTO</t>
  </si>
  <si>
    <t>mF</t>
  </si>
  <si>
    <t>DmL</t>
  </si>
  <si>
    <t>Iteration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</si>
  <si>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</si>
  <si>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</si>
  <si>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</si>
  <si>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F</t>
    </r>
  </si>
  <si>
    <r>
      <t>m</t>
    </r>
    <r>
      <rPr>
        <vertAlign val="subscript"/>
        <sz val="10"/>
        <rFont val="Arial"/>
        <family val="2"/>
      </rPr>
      <t>OE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</si>
  <si>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</si>
  <si>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MTO</t>
    </r>
  </si>
  <si>
    <t>Mass Growth Factor by Iteration</t>
  </si>
  <si>
    <t>Local Mass Growth</t>
  </si>
  <si>
    <t>Maximum take-off mass</t>
  </si>
  <si>
    <t>Operating empty mass fraction</t>
  </si>
  <si>
    <t xml:space="preserve">Operating empty mass </t>
  </si>
  <si>
    <t>Fuel mass fraction</t>
  </si>
  <si>
    <t>Maximum Payload</t>
  </si>
  <si>
    <t>kMGW</t>
  </si>
  <si>
    <t>Determination of mass fraction</t>
  </si>
  <si>
    <t xml:space="preserve">http://www.gnu.org/licenses/ </t>
  </si>
  <si>
    <t>See the GNU General Public License for more details.</t>
  </si>
  <si>
    <t>MERCHANTABILITY or FITNESS FOR A PARTICULAR PURPOSE.</t>
  </si>
  <si>
    <t>but WITHOUT ANY WARRANTY; without even the implied warranty of</t>
  </si>
  <si>
    <t>The spreadsheet is distributed in the hope that it will be useful,</t>
  </si>
  <si>
    <t>the Free Software Foundation, License Version 3.</t>
  </si>
  <si>
    <t>under the terms of the GNU General Public License as published by</t>
  </si>
  <si>
    <t>is free software: you can redistribute it and/or modify it</t>
  </si>
  <si>
    <r>
      <t>"</t>
    </r>
    <r>
      <rPr>
        <b/>
        <sz val="10"/>
        <color indexed="8"/>
        <rFont val="Arial Unicode MS"/>
        <family val="2"/>
      </rPr>
      <t>The Mass Growth Factor – Snowball Effects in Aircraft Design</t>
    </r>
    <r>
      <rPr>
        <sz val="10"/>
        <color indexed="8"/>
        <rFont val="Arial Unicode MS"/>
        <family val="2"/>
      </rPr>
      <t>"</t>
    </r>
  </si>
  <si>
    <t>The spreadsheet for the Master Project</t>
  </si>
  <si>
    <t>John Singh Cheema</t>
  </si>
  <si>
    <t>Copyright © 2020</t>
  </si>
  <si>
    <t>mMTO,i</t>
  </si>
  <si>
    <t>i</t>
  </si>
  <si>
    <t>Global mass growth: DmG</t>
  </si>
  <si>
    <t>Change</t>
  </si>
  <si>
    <t>DmG/DmL</t>
  </si>
  <si>
    <t>unit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</si>
</sst>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%"/>
    <numFmt numFmtId="166" formatCode="0.0000"/>
    <numFmt numFmtId="167" formatCode="0.00000"/>
  </numFmts>
  <fonts count="17"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1" applyNumberFormat="1" applyFont="1"/>
    <xf numFmtId="0" fontId="5" fillId="0" borderId="0" xfId="0" applyFont="1" applyBorder="1" applyAlignment="1"/>
    <xf numFmtId="0" fontId="0" fillId="0" borderId="0" xfId="0" applyFill="1"/>
    <xf numFmtId="164" fontId="7" fillId="4" borderId="0" xfId="2" applyNumberFormat="1" applyFill="1" applyBorder="1"/>
    <xf numFmtId="0" fontId="7" fillId="4" borderId="0" xfId="2" applyFont="1" applyFill="1" applyBorder="1"/>
    <xf numFmtId="1" fontId="7" fillId="4" borderId="0" xfId="2" applyNumberFormat="1" applyFill="1" applyBorder="1"/>
    <xf numFmtId="0" fontId="7" fillId="4" borderId="0" xfId="2" applyFill="1"/>
    <xf numFmtId="0" fontId="11" fillId="4" borderId="0" xfId="2" applyFont="1" applyFill="1"/>
    <xf numFmtId="1" fontId="8" fillId="4" borderId="0" xfId="2" applyNumberFormat="1" applyFont="1" applyFill="1"/>
    <xf numFmtId="0" fontId="7" fillId="4" borderId="0" xfId="2" applyFont="1" applyFill="1"/>
    <xf numFmtId="0" fontId="7" fillId="4" borderId="0" xfId="2" applyFill="1" applyBorder="1" applyAlignment="1">
      <alignment horizontal="right"/>
    </xf>
    <xf numFmtId="0" fontId="9" fillId="4" borderId="0" xfId="2" applyFont="1" applyFill="1" applyBorder="1" applyAlignment="1">
      <alignment horizontal="left"/>
    </xf>
    <xf numFmtId="0" fontId="7" fillId="4" borderId="0" xfId="2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5" fillId="0" borderId="0" xfId="0" applyFont="1"/>
    <xf numFmtId="0" fontId="5" fillId="6" borderId="0" xfId="0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0" fillId="2" borderId="0" xfId="0" applyNumberFormat="1" applyFill="1"/>
    <xf numFmtId="2" fontId="0" fillId="0" borderId="0" xfId="0" applyNumberFormat="1"/>
    <xf numFmtId="167" fontId="0" fillId="0" borderId="0" xfId="0" applyNumberFormat="1"/>
    <xf numFmtId="0" fontId="12" fillId="0" borderId="0" xfId="3"/>
    <xf numFmtId="0" fontId="12" fillId="7" borderId="0" xfId="3" applyFill="1"/>
    <xf numFmtId="0" fontId="14" fillId="7" borderId="0" xfId="4" applyFont="1" applyFill="1" applyAlignment="1" applyProtection="1"/>
    <xf numFmtId="0" fontId="15" fillId="7" borderId="0" xfId="3" applyFont="1" applyFill="1"/>
    <xf numFmtId="0" fontId="7" fillId="7" borderId="0" xfId="3" applyFont="1" applyFill="1"/>
    <xf numFmtId="0" fontId="5" fillId="0" borderId="1" xfId="0" applyFont="1" applyBorder="1" applyAlignment="1"/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left" vertical="center"/>
    </xf>
    <xf numFmtId="167" fontId="0" fillId="0" borderId="0" xfId="0" applyNumberFormat="1" applyAlignment="1"/>
    <xf numFmtId="167" fontId="0" fillId="0" borderId="0" xfId="0" applyNumberFormat="1" applyBorder="1" applyAlignment="1"/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9" fillId="3" borderId="0" xfId="2" applyFont="1" applyFill="1" applyAlignment="1">
      <alignment horizontal="center" vertical="center"/>
    </xf>
  </cellXfs>
  <cellStyles count="5">
    <cellStyle name="Hyperlink" xfId="4" builtinId="8"/>
    <cellStyle name="Prozent" xfId="1" builtinId="5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0000FF"/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180975</xdr:rowOff>
    </xdr:from>
    <xdr:to>
      <xdr:col>3</xdr:col>
      <xdr:colOff>57150</xdr:colOff>
      <xdr:row>7</xdr:row>
      <xdr:rowOff>38100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61975"/>
          <a:ext cx="2266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28575</xdr:rowOff>
    </xdr:from>
    <xdr:to>
      <xdr:col>8</xdr:col>
      <xdr:colOff>733425</xdr:colOff>
      <xdr:row>9</xdr:row>
      <xdr:rowOff>38100</xdr:rowOff>
    </xdr:to>
    <xdr:sp macro="" textlink="">
      <xdr:nvSpPr>
        <xdr:cNvPr id="2" name="Rechteck 1"/>
        <xdr:cNvSpPr/>
      </xdr:nvSpPr>
      <xdr:spPr>
        <a:xfrm>
          <a:off x="5010150" y="457200"/>
          <a:ext cx="4762500" cy="1143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 b="1"/>
            <a:t>1.</a:t>
          </a:r>
          <a:r>
            <a:rPr lang="de-DE" sz="1100" b="1" baseline="0"/>
            <a:t> </a:t>
          </a:r>
          <a:r>
            <a:rPr lang="de-DE" sz="1100" b="1"/>
            <a:t>For the iteration method, the masses must be researched and thus the mass fractions determined</a:t>
          </a:r>
        </a:p>
        <a:p>
          <a:pPr algn="l"/>
          <a:endParaRPr lang="de-DE" sz="1100" b="1"/>
        </a:p>
        <a:p>
          <a:pPr algn="l"/>
          <a:r>
            <a:rPr lang="de-DE" sz="1100" b="1"/>
            <a:t>2. Enter the values</a:t>
          </a:r>
          <a:r>
            <a:rPr lang="de-DE" sz="1100" b="1" baseline="0"/>
            <a:t> in the blue fields</a:t>
          </a:r>
        </a:p>
        <a:p>
          <a:pPr algn="l"/>
          <a:endParaRPr lang="de-DE" sz="1100" b="1" baseline="0"/>
        </a:p>
        <a:p>
          <a:pPr algn="l"/>
          <a:r>
            <a:rPr lang="de-DE" sz="1100" b="1" baseline="0"/>
            <a:t>3. The iteration starts automatically and the mass growth factor is calculated</a:t>
          </a:r>
        </a:p>
        <a:p>
          <a:pPr algn="l"/>
          <a:endParaRPr lang="de-DE" sz="1100" baseline="0"/>
        </a:p>
      </xdr:txBody>
    </xdr:sp>
    <xdr:clientData/>
  </xdr:twoCellAnchor>
  <xdr:twoCellAnchor>
    <xdr:from>
      <xdr:col>8</xdr:col>
      <xdr:colOff>704850</xdr:colOff>
      <xdr:row>3</xdr:row>
      <xdr:rowOff>28575</xdr:rowOff>
    </xdr:from>
    <xdr:to>
      <xdr:col>11</xdr:col>
      <xdr:colOff>647700</xdr:colOff>
      <xdr:row>8</xdr:row>
      <xdr:rowOff>38100</xdr:rowOff>
    </xdr:to>
    <xdr:cxnSp macro="">
      <xdr:nvCxnSpPr>
        <xdr:cNvPr id="4" name="Gerade Verbindung mit Pfeil 3"/>
        <xdr:cNvCxnSpPr/>
      </xdr:nvCxnSpPr>
      <xdr:spPr>
        <a:xfrm>
          <a:off x="9744075" y="619125"/>
          <a:ext cx="2228850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5</xdr:row>
      <xdr:rowOff>76200</xdr:rowOff>
    </xdr:from>
    <xdr:to>
      <xdr:col>4</xdr:col>
      <xdr:colOff>438150</xdr:colOff>
      <xdr:row>5</xdr:row>
      <xdr:rowOff>114300</xdr:rowOff>
    </xdr:to>
    <xdr:cxnSp macro="">
      <xdr:nvCxnSpPr>
        <xdr:cNvPr id="7" name="Gerade Verbindung mit Pfeil 6"/>
        <xdr:cNvCxnSpPr>
          <a:stCxn id="2" idx="1"/>
        </xdr:cNvCxnSpPr>
      </xdr:nvCxnSpPr>
      <xdr:spPr>
        <a:xfrm flipH="1" flipV="1">
          <a:off x="4286250" y="990600"/>
          <a:ext cx="7239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8</xdr:row>
      <xdr:rowOff>104775</xdr:rowOff>
    </xdr:from>
    <xdr:to>
      <xdr:col>9</xdr:col>
      <xdr:colOff>314325</xdr:colOff>
      <xdr:row>11</xdr:row>
      <xdr:rowOff>95250</xdr:rowOff>
    </xdr:to>
    <xdr:cxnSp macro="">
      <xdr:nvCxnSpPr>
        <xdr:cNvPr id="9" name="Gerade Verbindung mit Pfeil 8"/>
        <xdr:cNvCxnSpPr/>
      </xdr:nvCxnSpPr>
      <xdr:spPr>
        <a:xfrm>
          <a:off x="9629775" y="1504950"/>
          <a:ext cx="4857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HAW/Arbeiten/Caers/Ergebnisse/PassengerAircraftMinimumFu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HT\HAM-WI41\Shop\Praktikanten\03_Praktikanten\John\Sonstiges\Projekt\Projekt%20im%20Master\Flugzeuge%20Auswertung%20und%20Erkenntnisse\7.11_Erkenntnis_Flugzeu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_Outputs"/>
      <sheetName val="Fuel"/>
      <sheetName val="DOC"/>
      <sheetName val="Environmental"/>
      <sheetName val="Flight time"/>
      <sheetName val="Extra information"/>
    </sheetNames>
    <sheetDataSet>
      <sheetData sheetId="0">
        <row r="2">
          <cell r="B2">
            <v>73500</v>
          </cell>
          <cell r="F2">
            <v>2</v>
          </cell>
          <cell r="J2">
            <v>0.9</v>
          </cell>
          <cell r="N2">
            <v>9.8066499999999994</v>
          </cell>
        </row>
        <row r="3">
          <cell r="B3">
            <v>122.4</v>
          </cell>
          <cell r="F3">
            <v>5.7</v>
          </cell>
          <cell r="J3">
            <v>12500</v>
          </cell>
          <cell r="N3">
            <v>287.053</v>
          </cell>
        </row>
        <row r="4">
          <cell r="B4">
            <v>9.5</v>
          </cell>
          <cell r="F4">
            <v>120000</v>
          </cell>
          <cell r="J4">
            <v>41010.49868766404</v>
          </cell>
          <cell r="N4">
            <v>6.4999999999999997E-3</v>
          </cell>
        </row>
        <row r="5">
          <cell r="F5">
            <v>32.6</v>
          </cell>
          <cell r="J5">
            <v>295.06956032434113</v>
          </cell>
          <cell r="N5">
            <v>288.14999999999998</v>
          </cell>
        </row>
        <row r="6">
          <cell r="B6">
            <v>60500</v>
          </cell>
          <cell r="F6">
            <v>18</v>
          </cell>
          <cell r="J6">
            <v>216.65</v>
          </cell>
          <cell r="N6">
            <v>101325</v>
          </cell>
        </row>
        <row r="7">
          <cell r="B7">
            <v>25</v>
          </cell>
          <cell r="F7">
            <v>2</v>
          </cell>
          <cell r="J7">
            <v>17884.531472127925</v>
          </cell>
          <cell r="N7">
            <v>1.1225000000000001</v>
          </cell>
        </row>
        <row r="8">
          <cell r="B8">
            <v>0.43633231299858238</v>
          </cell>
          <cell r="F8">
            <v>2380</v>
          </cell>
          <cell r="J8">
            <v>0.28726392255536015</v>
          </cell>
          <cell r="N8">
            <v>216.65</v>
          </cell>
        </row>
        <row r="9">
          <cell r="B9">
            <v>42600</v>
          </cell>
          <cell r="N9">
            <v>22657</v>
          </cell>
        </row>
        <row r="10">
          <cell r="B10">
            <v>17900</v>
          </cell>
          <cell r="J10">
            <v>516.21240575100717</v>
          </cell>
          <cell r="N10">
            <v>0.36392000000000002</v>
          </cell>
        </row>
        <row r="11">
          <cell r="B11">
            <v>150</v>
          </cell>
        </row>
        <row r="12">
          <cell r="J12">
            <v>1500</v>
          </cell>
        </row>
        <row r="13">
          <cell r="B13">
            <v>0.78</v>
          </cell>
        </row>
        <row r="157">
          <cell r="B157">
            <v>0.5</v>
          </cell>
        </row>
        <row r="158">
          <cell r="B158">
            <v>0.5</v>
          </cell>
        </row>
        <row r="163">
          <cell r="B163">
            <v>0.5</v>
          </cell>
        </row>
        <row r="164">
          <cell r="B164">
            <v>0.5</v>
          </cell>
        </row>
      </sheetData>
      <sheetData sheetId="1">
        <row r="15">
          <cell r="C15">
            <v>0.57793155638612903</v>
          </cell>
        </row>
        <row r="23">
          <cell r="C23" t="str">
            <v/>
          </cell>
        </row>
        <row r="28">
          <cell r="C28">
            <v>1.1273111577958602E-2</v>
          </cell>
        </row>
        <row r="29">
          <cell r="C29">
            <v>0.58135534282882717</v>
          </cell>
        </row>
        <row r="31">
          <cell r="C31" t="e">
            <v>#VALUE!</v>
          </cell>
        </row>
        <row r="33">
          <cell r="C33" t="e">
            <v>#VALUE!</v>
          </cell>
        </row>
        <row r="35">
          <cell r="I35">
            <v>1.831465106715439E-5</v>
          </cell>
        </row>
        <row r="41">
          <cell r="I41" t="e">
            <v>#VALUE!</v>
          </cell>
        </row>
        <row r="42">
          <cell r="I42" t="e">
            <v>#VALUE!</v>
          </cell>
        </row>
      </sheetData>
      <sheetData sheetId="2">
        <row r="7">
          <cell r="C7">
            <v>1.76</v>
          </cell>
        </row>
        <row r="10">
          <cell r="C10">
            <v>2.131410279024593</v>
          </cell>
        </row>
        <row r="40">
          <cell r="C40">
            <v>1505</v>
          </cell>
        </row>
        <row r="41">
          <cell r="D41">
            <v>809.93520518358537</v>
          </cell>
        </row>
        <row r="43">
          <cell r="C43" t="e">
            <v>#VALUE!</v>
          </cell>
        </row>
        <row r="50">
          <cell r="C50" t="e">
            <v>#VALUE!</v>
          </cell>
        </row>
        <row r="59">
          <cell r="C59">
            <v>1.7412726422869818</v>
          </cell>
        </row>
        <row r="79">
          <cell r="C79">
            <v>1.9912726422869818</v>
          </cell>
        </row>
        <row r="84">
          <cell r="C84" t="e">
            <v>#VALUE!</v>
          </cell>
        </row>
        <row r="92">
          <cell r="C92" t="e">
            <v>#VALUE!</v>
          </cell>
        </row>
        <row r="96">
          <cell r="C96">
            <v>2621.0589309815036</v>
          </cell>
        </row>
      </sheetData>
      <sheetData sheetId="3">
        <row r="50">
          <cell r="C50" t="e">
            <v>#VALUE!</v>
          </cell>
        </row>
        <row r="64">
          <cell r="C64">
            <v>260.50657953811276</v>
          </cell>
        </row>
        <row r="65">
          <cell r="C65">
            <v>23.862727604905828</v>
          </cell>
        </row>
      </sheetData>
      <sheetData sheetId="4">
        <row r="166">
          <cell r="B166">
            <v>290</v>
          </cell>
        </row>
        <row r="167">
          <cell r="B167">
            <v>410</v>
          </cell>
        </row>
        <row r="168">
          <cell r="B168">
            <v>0.68350831146106727</v>
          </cell>
        </row>
        <row r="170">
          <cell r="B170">
            <v>488.75045848362186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_mMTO"/>
      <sheetName val="Schneeballfaktor "/>
      <sheetName val="Flugzeuge 1940-1972"/>
      <sheetName val="Flugzeuge 1980-present"/>
      <sheetName val="Ergebnisvergleich"/>
    </sheetNames>
    <sheetDataSet>
      <sheetData sheetId="0" refreshError="1"/>
      <sheetData sheetId="1">
        <row r="4">
          <cell r="B4">
            <v>1</v>
          </cell>
        </row>
        <row r="5">
          <cell r="B5">
            <v>90000</v>
          </cell>
        </row>
        <row r="6">
          <cell r="B6">
            <v>0.48333333333333334</v>
          </cell>
        </row>
        <row r="7">
          <cell r="B7">
            <v>43500</v>
          </cell>
        </row>
        <row r="8">
          <cell r="B8">
            <v>0.29444444444444445</v>
          </cell>
        </row>
        <row r="9">
          <cell r="B9">
            <v>26500</v>
          </cell>
        </row>
        <row r="10">
          <cell r="B10">
            <v>20000</v>
          </cell>
        </row>
        <row r="13">
          <cell r="B13">
            <v>90004.500225011288</v>
          </cell>
        </row>
        <row r="32">
          <cell r="B32">
            <v>4.5002250112884212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nu.org/licens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23" sqref="A23"/>
    </sheetView>
  </sheetViews>
  <sheetFormatPr baseColWidth="10" defaultRowHeight="15"/>
  <cols>
    <col min="1" max="16384" width="11.42578125" style="28"/>
  </cols>
  <sheetData>
    <row r="1" spans="1:6">
      <c r="A1" s="32" t="s">
        <v>36</v>
      </c>
      <c r="B1" s="29"/>
      <c r="C1" s="29"/>
      <c r="D1" s="29"/>
      <c r="E1" s="29"/>
      <c r="F1" s="29"/>
    </row>
    <row r="2" spans="1:6">
      <c r="A2" s="32" t="s">
        <v>35</v>
      </c>
      <c r="B2" s="29"/>
      <c r="C2" s="29"/>
      <c r="D2" s="29"/>
      <c r="E2" s="29"/>
      <c r="F2" s="29"/>
    </row>
    <row r="3" spans="1:6">
      <c r="A3" s="29"/>
      <c r="B3" s="29"/>
      <c r="C3" s="29"/>
      <c r="D3" s="29"/>
      <c r="E3" s="29"/>
      <c r="F3" s="29"/>
    </row>
    <row r="4" spans="1:6">
      <c r="A4" s="29"/>
      <c r="B4" s="29"/>
      <c r="C4" s="29"/>
      <c r="D4" s="29"/>
      <c r="E4" s="29"/>
      <c r="F4" s="29"/>
    </row>
    <row r="5" spans="1:6">
      <c r="A5" s="29"/>
      <c r="B5" s="29"/>
      <c r="C5" s="29"/>
      <c r="D5" s="29"/>
      <c r="E5" s="29"/>
      <c r="F5" s="29"/>
    </row>
    <row r="6" spans="1:6">
      <c r="A6" s="29"/>
      <c r="B6" s="29"/>
      <c r="C6" s="29"/>
      <c r="D6" s="29"/>
      <c r="E6" s="29"/>
      <c r="F6" s="29"/>
    </row>
    <row r="7" spans="1:6">
      <c r="A7" s="29"/>
      <c r="B7" s="29"/>
      <c r="C7" s="29"/>
      <c r="D7" s="29"/>
      <c r="E7" s="29"/>
      <c r="F7" s="29"/>
    </row>
    <row r="8" spans="1:6">
      <c r="A8" s="29"/>
      <c r="B8" s="29"/>
      <c r="C8" s="29"/>
      <c r="D8" s="29"/>
      <c r="E8" s="29"/>
      <c r="F8" s="29"/>
    </row>
    <row r="9" spans="1:6" ht="15.75">
      <c r="A9" s="31" t="s">
        <v>34</v>
      </c>
      <c r="B9" s="29"/>
      <c r="C9" s="29"/>
      <c r="D9" s="29"/>
      <c r="E9" s="29"/>
      <c r="F9" s="29"/>
    </row>
    <row r="10" spans="1:6" ht="15.75">
      <c r="A10" s="31" t="s">
        <v>33</v>
      </c>
      <c r="B10" s="29"/>
      <c r="C10" s="29"/>
      <c r="D10" s="29"/>
      <c r="E10" s="29"/>
      <c r="F10" s="29"/>
    </row>
    <row r="11" spans="1:6" ht="15.75">
      <c r="A11" s="31"/>
      <c r="B11" s="29"/>
      <c r="C11" s="29"/>
      <c r="D11" s="29"/>
      <c r="E11" s="29"/>
      <c r="F11" s="29"/>
    </row>
    <row r="12" spans="1:6" ht="15.75">
      <c r="A12" s="31" t="s">
        <v>32</v>
      </c>
      <c r="B12" s="29"/>
      <c r="C12" s="29"/>
      <c r="D12" s="29"/>
      <c r="E12" s="29"/>
      <c r="F12" s="29"/>
    </row>
    <row r="13" spans="1:6" ht="15.75">
      <c r="A13" s="31" t="s">
        <v>31</v>
      </c>
      <c r="B13" s="29"/>
      <c r="C13" s="29"/>
      <c r="D13" s="29"/>
      <c r="E13" s="29"/>
      <c r="F13" s="29"/>
    </row>
    <row r="14" spans="1:6" ht="15.75">
      <c r="A14" s="31" t="s">
        <v>30</v>
      </c>
      <c r="B14" s="29"/>
      <c r="C14" s="29"/>
      <c r="D14" s="29"/>
      <c r="E14" s="29"/>
      <c r="F14" s="29"/>
    </row>
    <row r="15" spans="1:6" ht="15.75">
      <c r="A15" s="31"/>
      <c r="B15" s="29"/>
      <c r="C15" s="29"/>
      <c r="D15" s="29"/>
      <c r="E15" s="29"/>
      <c r="F15" s="29"/>
    </row>
    <row r="16" spans="1:6" ht="15.75">
      <c r="A16" s="31" t="s">
        <v>29</v>
      </c>
      <c r="B16" s="29"/>
      <c r="C16" s="29"/>
      <c r="D16" s="29"/>
      <c r="E16" s="29"/>
      <c r="F16" s="29"/>
    </row>
    <row r="17" spans="1:6" ht="15.75">
      <c r="A17" s="31" t="s">
        <v>28</v>
      </c>
      <c r="B17" s="29"/>
      <c r="C17" s="29"/>
      <c r="D17" s="29"/>
      <c r="E17" s="29"/>
      <c r="F17" s="29"/>
    </row>
    <row r="18" spans="1:6" ht="15.75">
      <c r="A18" s="31" t="s">
        <v>27</v>
      </c>
      <c r="B18" s="29"/>
      <c r="C18" s="29"/>
      <c r="D18" s="29"/>
      <c r="E18" s="29"/>
      <c r="F18" s="29"/>
    </row>
    <row r="19" spans="1:6" ht="15.75">
      <c r="A19" s="31" t="s">
        <v>26</v>
      </c>
      <c r="B19" s="29"/>
      <c r="C19" s="29"/>
      <c r="D19" s="29"/>
      <c r="E19" s="29"/>
      <c r="F19" s="29"/>
    </row>
    <row r="20" spans="1:6">
      <c r="A20" s="29"/>
      <c r="B20" s="29"/>
      <c r="C20" s="29"/>
      <c r="D20" s="29"/>
      <c r="E20" s="29"/>
      <c r="F20" s="29"/>
    </row>
    <row r="21" spans="1:6">
      <c r="A21" s="30" t="s">
        <v>25</v>
      </c>
      <c r="B21" s="29"/>
      <c r="C21" s="29"/>
      <c r="D21" s="29"/>
      <c r="E21" s="29"/>
      <c r="F21" s="29"/>
    </row>
  </sheetData>
  <hyperlinks>
    <hyperlink ref="A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selection activeCell="A2" sqref="A2"/>
    </sheetView>
  </sheetViews>
  <sheetFormatPr baseColWidth="10" defaultRowHeight="12.75"/>
  <cols>
    <col min="1" max="1" width="26.7109375" customWidth="1"/>
    <col min="2" max="2" width="19" bestFit="1" customWidth="1"/>
    <col min="5" max="5" width="23.5703125" customWidth="1"/>
    <col min="6" max="6" width="11.7109375" bestFit="1" customWidth="1"/>
    <col min="7" max="7" width="21.42578125" customWidth="1"/>
  </cols>
  <sheetData>
    <row r="1" spans="1:16" s="3" customFormat="1" ht="21">
      <c r="A1" s="49" t="s">
        <v>16</v>
      </c>
      <c r="B1" s="49"/>
      <c r="C1" s="49"/>
      <c r="D1" s="49"/>
      <c r="E1" s="49"/>
      <c r="F1" s="49"/>
      <c r="G1" s="49"/>
      <c r="H1" s="49"/>
      <c r="I1" s="49"/>
    </row>
    <row r="4" spans="1:16">
      <c r="A4" s="20" t="s">
        <v>17</v>
      </c>
      <c r="B4" s="20" t="s">
        <v>7</v>
      </c>
      <c r="C4" s="1">
        <v>1</v>
      </c>
      <c r="D4" t="s">
        <v>4</v>
      </c>
    </row>
    <row r="5" spans="1:16">
      <c r="A5" s="20" t="s">
        <v>18</v>
      </c>
      <c r="B5" s="20" t="s">
        <v>1</v>
      </c>
      <c r="C5" s="2">
        <v>73000</v>
      </c>
      <c r="D5" t="s">
        <v>4</v>
      </c>
    </row>
    <row r="6" spans="1:16">
      <c r="A6" s="20" t="s">
        <v>19</v>
      </c>
      <c r="B6" s="20" t="s">
        <v>5</v>
      </c>
      <c r="C6" s="2">
        <v>0.5</v>
      </c>
    </row>
    <row r="7" spans="1:16">
      <c r="A7" s="20" t="s">
        <v>20</v>
      </c>
      <c r="B7" s="20" t="s">
        <v>0</v>
      </c>
      <c r="C7">
        <f>mOEmMTO*mMTO</f>
        <v>36500</v>
      </c>
      <c r="D7" t="s">
        <v>4</v>
      </c>
    </row>
    <row r="8" spans="1:16">
      <c r="A8" s="20" t="s">
        <v>21</v>
      </c>
      <c r="B8" s="20" t="s">
        <v>2</v>
      </c>
      <c r="C8" s="2">
        <v>0.25</v>
      </c>
    </row>
    <row r="9" spans="1:16">
      <c r="A9" s="20" t="s">
        <v>21</v>
      </c>
      <c r="B9" s="20" t="s">
        <v>6</v>
      </c>
      <c r="C9">
        <f>mFmMTO*mMTO</f>
        <v>18250</v>
      </c>
      <c r="D9" t="s">
        <v>4</v>
      </c>
      <c r="M9" s="50" t="s">
        <v>24</v>
      </c>
      <c r="N9" s="50"/>
      <c r="O9" s="50"/>
      <c r="P9" s="50"/>
    </row>
    <row r="10" spans="1:16">
      <c r="A10" s="20" t="s">
        <v>22</v>
      </c>
      <c r="B10" s="20" t="s">
        <v>3</v>
      </c>
      <c r="C10">
        <f>mMTO-mOE-mF</f>
        <v>18250</v>
      </c>
      <c r="D10" t="s">
        <v>4</v>
      </c>
      <c r="M10" s="17"/>
      <c r="N10" s="8"/>
      <c r="O10" s="8"/>
      <c r="P10" s="16"/>
    </row>
    <row r="11" spans="1:16">
      <c r="A11" s="20"/>
      <c r="M11" s="17"/>
      <c r="N11" s="8"/>
      <c r="O11" s="8"/>
      <c r="P11" s="16"/>
    </row>
    <row r="12" spans="1:16" ht="15.75">
      <c r="B12" s="6"/>
      <c r="C12" s="6"/>
      <c r="D12" s="33"/>
      <c r="E12" s="48" t="s">
        <v>8</v>
      </c>
      <c r="F12" s="48"/>
      <c r="G12" s="48"/>
      <c r="H12" s="48"/>
      <c r="I12" s="48"/>
      <c r="J12" s="6"/>
      <c r="K12" s="6"/>
      <c r="L12" s="6"/>
      <c r="M12" s="14" t="s">
        <v>15</v>
      </c>
      <c r="N12" s="13">
        <f>mMTO</f>
        <v>73000</v>
      </c>
      <c r="O12" s="12" t="s">
        <v>4</v>
      </c>
      <c r="P12" s="15"/>
    </row>
    <row r="13" spans="1:16" ht="15.75">
      <c r="D13" s="34" t="s">
        <v>38</v>
      </c>
      <c r="E13" s="34" t="s">
        <v>37</v>
      </c>
      <c r="G13" s="37" t="s">
        <v>39</v>
      </c>
      <c r="H13" s="34" t="s">
        <v>40</v>
      </c>
      <c r="I13" s="34" t="s">
        <v>41</v>
      </c>
      <c r="J13" s="21" t="s">
        <v>23</v>
      </c>
      <c r="M13" s="14" t="s">
        <v>14</v>
      </c>
      <c r="N13" s="13">
        <f>mMPL</f>
        <v>18250</v>
      </c>
      <c r="O13" s="12" t="s">
        <v>4</v>
      </c>
      <c r="P13" s="10"/>
    </row>
    <row r="14" spans="1:16" ht="15.75">
      <c r="D14">
        <v>0</v>
      </c>
      <c r="E14" s="25">
        <f>mMPL+mOE+DmL+mF</f>
        <v>73001</v>
      </c>
      <c r="F14" t="s">
        <v>4</v>
      </c>
      <c r="G14" s="27">
        <f t="shared" ref="G14:G45" si="0">E14-mMTO</f>
        <v>1</v>
      </c>
      <c r="J14" s="26">
        <f>G95/DmL</f>
        <v>3.9999999997671694</v>
      </c>
      <c r="M14" s="14" t="s">
        <v>13</v>
      </c>
      <c r="N14" s="13">
        <f>mOE</f>
        <v>36500</v>
      </c>
      <c r="O14" s="12" t="s">
        <v>4</v>
      </c>
      <c r="P14" s="10"/>
    </row>
    <row r="15" spans="1:16" ht="15.75">
      <c r="D15">
        <v>1</v>
      </c>
      <c r="E15" s="25">
        <f>mMPL+mOEmMTO*E14+DmL+mFmMTO*E14</f>
        <v>73001.75</v>
      </c>
      <c r="F15" t="s">
        <v>4</v>
      </c>
      <c r="G15" s="27">
        <f t="shared" si="0"/>
        <v>1.75</v>
      </c>
      <c r="H15" s="5">
        <f>(G15-G14)/G14</f>
        <v>0.75</v>
      </c>
      <c r="I15" s="27">
        <f t="shared" ref="I15:I46" si="1">G15/DmL</f>
        <v>1.75</v>
      </c>
      <c r="M15" s="14" t="s">
        <v>12</v>
      </c>
      <c r="N15" s="13">
        <f>mF</f>
        <v>18250</v>
      </c>
      <c r="O15" s="12" t="s">
        <v>4</v>
      </c>
      <c r="P15" s="10"/>
    </row>
    <row r="16" spans="1:16">
      <c r="D16">
        <v>2</v>
      </c>
      <c r="E16" s="25">
        <f>mMPL+mOEmMTO*E15+DmL+mFmMTO*E15</f>
        <v>73002.3125</v>
      </c>
      <c r="F16" t="s">
        <v>4</v>
      </c>
      <c r="G16" s="27">
        <f t="shared" si="0"/>
        <v>2.3125</v>
      </c>
      <c r="H16" s="5">
        <f t="shared" ref="H16:H27" si="2">(G16-G15)/G15</f>
        <v>0.32142857142857145</v>
      </c>
      <c r="I16" s="27">
        <f t="shared" si="1"/>
        <v>2.3125</v>
      </c>
      <c r="M16" s="11"/>
      <c r="N16" s="11"/>
      <c r="O16" s="11"/>
      <c r="P16" s="10"/>
    </row>
    <row r="17" spans="4:16">
      <c r="D17">
        <v>3</v>
      </c>
      <c r="E17" s="25">
        <f t="shared" ref="E17:E80" si="3">mMPL+mOEmMTO*E16+DmL+mFmMTO*E16</f>
        <v>73002.734375</v>
      </c>
      <c r="F17" t="s">
        <v>4</v>
      </c>
      <c r="G17" s="27">
        <f t="shared" si="0"/>
        <v>2.734375</v>
      </c>
      <c r="H17" s="5">
        <f t="shared" si="2"/>
        <v>0.18243243243243243</v>
      </c>
      <c r="I17" s="27">
        <f t="shared" si="1"/>
        <v>2.734375</v>
      </c>
      <c r="M17" s="11"/>
      <c r="N17" s="11"/>
      <c r="O17" s="11"/>
      <c r="P17" s="10"/>
    </row>
    <row r="18" spans="4:16">
      <c r="D18">
        <v>4</v>
      </c>
      <c r="E18" s="25">
        <f t="shared" si="3"/>
        <v>73003.05078125</v>
      </c>
      <c r="F18" t="s">
        <v>4</v>
      </c>
      <c r="G18" s="27">
        <f t="shared" si="0"/>
        <v>3.05078125</v>
      </c>
      <c r="H18" s="5">
        <f t="shared" si="2"/>
        <v>0.11571428571428571</v>
      </c>
      <c r="I18" s="27">
        <f t="shared" si="1"/>
        <v>3.05078125</v>
      </c>
      <c r="M18" s="11"/>
      <c r="N18" s="11"/>
      <c r="O18" s="11"/>
      <c r="P18" s="10"/>
    </row>
    <row r="19" spans="4:16" ht="12.75" customHeight="1">
      <c r="D19">
        <v>5</v>
      </c>
      <c r="E19" s="25">
        <f t="shared" si="3"/>
        <v>73003.2880859375</v>
      </c>
      <c r="F19" t="s">
        <v>4</v>
      </c>
      <c r="G19" s="27">
        <f t="shared" si="0"/>
        <v>3.2880859375</v>
      </c>
      <c r="H19" s="5">
        <f t="shared" si="2"/>
        <v>7.7784891165172856E-2</v>
      </c>
      <c r="I19" s="27">
        <f t="shared" si="1"/>
        <v>3.2880859375</v>
      </c>
      <c r="M19" s="9" t="s">
        <v>11</v>
      </c>
      <c r="N19" s="8">
        <f>N13/N12</f>
        <v>0.25</v>
      </c>
      <c r="O19" s="8"/>
      <c r="P19" s="10"/>
    </row>
    <row r="20" spans="4:16" ht="12.75" customHeight="1">
      <c r="D20">
        <v>6</v>
      </c>
      <c r="E20" s="25">
        <f t="shared" si="3"/>
        <v>73003.466064453125</v>
      </c>
      <c r="F20" t="s">
        <v>4</v>
      </c>
      <c r="G20" s="27">
        <f t="shared" si="0"/>
        <v>3.466064453125</v>
      </c>
      <c r="H20" s="5">
        <f t="shared" si="2"/>
        <v>5.4128304128304126E-2</v>
      </c>
      <c r="I20" s="27">
        <f t="shared" si="1"/>
        <v>3.466064453125</v>
      </c>
      <c r="M20" s="9" t="s">
        <v>10</v>
      </c>
      <c r="N20" s="8">
        <f>N14/N12</f>
        <v>0.5</v>
      </c>
      <c r="O20" s="8"/>
      <c r="P20" s="10"/>
    </row>
    <row r="21" spans="4:16" ht="12.75" customHeight="1">
      <c r="D21">
        <v>7</v>
      </c>
      <c r="E21" s="25">
        <f t="shared" si="3"/>
        <v>73003.599548339844</v>
      </c>
      <c r="F21" t="s">
        <v>4</v>
      </c>
      <c r="G21" s="27">
        <f t="shared" si="0"/>
        <v>3.59954833984375</v>
      </c>
      <c r="H21" s="5">
        <f t="shared" si="2"/>
        <v>3.8511657392406848E-2</v>
      </c>
      <c r="I21" s="27">
        <f t="shared" si="1"/>
        <v>3.59954833984375</v>
      </c>
      <c r="M21" s="9" t="s">
        <v>9</v>
      </c>
      <c r="N21" s="8">
        <f>N15/N12</f>
        <v>0.25</v>
      </c>
      <c r="O21" s="8"/>
      <c r="P21" s="10"/>
    </row>
    <row r="22" spans="4:16">
      <c r="D22">
        <v>8</v>
      </c>
      <c r="E22" s="25">
        <f t="shared" si="3"/>
        <v>73003.699661254883</v>
      </c>
      <c r="F22" t="s">
        <v>4</v>
      </c>
      <c r="G22" s="27">
        <f t="shared" si="0"/>
        <v>3.6996612548828125</v>
      </c>
      <c r="H22" s="5">
        <f t="shared" si="2"/>
        <v>2.781263247138618E-2</v>
      </c>
      <c r="I22" s="27">
        <f t="shared" si="1"/>
        <v>3.6996612548828125</v>
      </c>
    </row>
    <row r="23" spans="4:16">
      <c r="D23">
        <v>9</v>
      </c>
      <c r="E23" s="25">
        <f t="shared" si="3"/>
        <v>73003.774745941162</v>
      </c>
      <c r="F23" t="s">
        <v>4</v>
      </c>
      <c r="G23" s="27">
        <f t="shared" si="0"/>
        <v>3.7747459411621094</v>
      </c>
      <c r="H23" s="5">
        <f t="shared" si="2"/>
        <v>2.0295016518120441E-2</v>
      </c>
      <c r="I23" s="27">
        <f t="shared" si="1"/>
        <v>3.7747459411621094</v>
      </c>
    </row>
    <row r="24" spans="4:16">
      <c r="D24">
        <v>10</v>
      </c>
      <c r="E24" s="25">
        <f t="shared" si="3"/>
        <v>73003.831059455872</v>
      </c>
      <c r="F24" t="s">
        <v>4</v>
      </c>
      <c r="G24" s="27">
        <f t="shared" si="0"/>
        <v>3.831059455871582</v>
      </c>
      <c r="H24" s="5">
        <f t="shared" si="2"/>
        <v>1.4918491360013421E-2</v>
      </c>
      <c r="I24" s="27">
        <f t="shared" si="1"/>
        <v>3.831059455871582</v>
      </c>
    </row>
    <row r="25" spans="4:16">
      <c r="D25">
        <v>11</v>
      </c>
      <c r="E25" s="25">
        <f t="shared" si="3"/>
        <v>73003.873294591904</v>
      </c>
      <c r="F25" t="s">
        <v>4</v>
      </c>
      <c r="G25" s="27">
        <f t="shared" si="0"/>
        <v>3.8732945919036865</v>
      </c>
      <c r="H25" s="5">
        <f t="shared" si="2"/>
        <v>1.1024401087634863E-2</v>
      </c>
      <c r="I25" s="27">
        <f t="shared" si="1"/>
        <v>3.8732945919036865</v>
      </c>
    </row>
    <row r="26" spans="4:16">
      <c r="D26">
        <v>12</v>
      </c>
      <c r="E26" s="25">
        <f>mMPL+mOEmMTO*E25+DmL+mFmMTO*E25</f>
        <v>73003.904970943928</v>
      </c>
      <c r="F26" s="7" t="s">
        <v>4</v>
      </c>
      <c r="G26" s="27">
        <f t="shared" si="0"/>
        <v>3.9049709439277649</v>
      </c>
      <c r="H26" s="5">
        <f t="shared" si="2"/>
        <v>8.1781417014577633E-3</v>
      </c>
      <c r="I26" s="27">
        <f t="shared" si="1"/>
        <v>3.9049709439277649</v>
      </c>
    </row>
    <row r="27" spans="4:16">
      <c r="D27">
        <v>13</v>
      </c>
      <c r="E27" s="25">
        <f t="shared" si="3"/>
        <v>73003.928728207946</v>
      </c>
      <c r="F27" t="s">
        <v>4</v>
      </c>
      <c r="G27" s="27">
        <f t="shared" si="0"/>
        <v>3.9287282079458237</v>
      </c>
      <c r="H27" s="5">
        <f t="shared" si="2"/>
        <v>6.083851675004485E-3</v>
      </c>
      <c r="I27" s="27">
        <f t="shared" si="1"/>
        <v>3.9287282079458237</v>
      </c>
    </row>
    <row r="28" spans="4:16">
      <c r="D28">
        <v>14</v>
      </c>
      <c r="E28" s="25">
        <f t="shared" si="3"/>
        <v>73003.946546155959</v>
      </c>
      <c r="F28" t="s">
        <v>4</v>
      </c>
      <c r="G28" s="27">
        <f t="shared" si="0"/>
        <v>3.9465461559593678</v>
      </c>
      <c r="H28" s="5">
        <f>(G28-G27)/G27</f>
        <v>4.5352966839262172E-3</v>
      </c>
      <c r="I28" s="27">
        <f t="shared" si="1"/>
        <v>3.9465461559593678</v>
      </c>
    </row>
    <row r="29" spans="4:16">
      <c r="D29">
        <v>15</v>
      </c>
      <c r="E29" s="25">
        <f t="shared" si="3"/>
        <v>73003.95990961697</v>
      </c>
      <c r="F29" t="s">
        <v>4</v>
      </c>
      <c r="G29" s="27">
        <f t="shared" si="0"/>
        <v>3.9599096169695258</v>
      </c>
      <c r="H29" s="5">
        <f t="shared" ref="H29:H92" si="4">(G29-G28)/G28</f>
        <v>3.3861154746610412E-3</v>
      </c>
      <c r="I29" s="27">
        <f t="shared" si="1"/>
        <v>3.9599096169695258</v>
      </c>
    </row>
    <row r="30" spans="4:16">
      <c r="D30">
        <v>16</v>
      </c>
      <c r="E30" s="25">
        <f t="shared" si="3"/>
        <v>73003.969932212727</v>
      </c>
      <c r="F30" t="s">
        <v>4</v>
      </c>
      <c r="G30" s="27">
        <f t="shared" si="0"/>
        <v>3.9699322127271444</v>
      </c>
      <c r="H30" s="5">
        <f t="shared" si="4"/>
        <v>2.5310162925609213E-3</v>
      </c>
      <c r="I30" s="27">
        <f t="shared" si="1"/>
        <v>3.9699322127271444</v>
      </c>
    </row>
    <row r="31" spans="4:16">
      <c r="D31">
        <v>17</v>
      </c>
      <c r="E31" s="25">
        <f t="shared" si="3"/>
        <v>73003.977449159545</v>
      </c>
      <c r="F31" t="s">
        <v>4</v>
      </c>
      <c r="G31" s="27">
        <f t="shared" si="0"/>
        <v>3.9774491595453583</v>
      </c>
      <c r="H31" s="5">
        <f t="shared" si="4"/>
        <v>1.8934698164657438E-3</v>
      </c>
      <c r="I31" s="27">
        <f t="shared" si="1"/>
        <v>3.9774491595453583</v>
      </c>
    </row>
    <row r="32" spans="4:16">
      <c r="D32">
        <v>18</v>
      </c>
      <c r="E32" s="25">
        <f t="shared" si="3"/>
        <v>73003.983086869659</v>
      </c>
      <c r="F32" t="s">
        <v>4</v>
      </c>
      <c r="G32" s="27">
        <f t="shared" si="0"/>
        <v>3.9830868696590187</v>
      </c>
      <c r="H32" s="5">
        <f t="shared" si="4"/>
        <v>1.4174185231584078E-3</v>
      </c>
      <c r="I32" s="27">
        <f t="shared" si="1"/>
        <v>3.9830868696590187</v>
      </c>
    </row>
    <row r="33" spans="4:9">
      <c r="D33">
        <v>19</v>
      </c>
      <c r="E33" s="25">
        <f t="shared" si="3"/>
        <v>73003.987315152248</v>
      </c>
      <c r="F33" t="s">
        <v>4</v>
      </c>
      <c r="G33" s="27">
        <f t="shared" si="0"/>
        <v>3.987315152247902</v>
      </c>
      <c r="H33" s="5">
        <f t="shared" si="4"/>
        <v>1.0615592195821917E-3</v>
      </c>
      <c r="I33" s="27">
        <f t="shared" si="1"/>
        <v>3.987315152247902</v>
      </c>
    </row>
    <row r="34" spans="4:9">
      <c r="D34">
        <v>20</v>
      </c>
      <c r="E34" s="25">
        <f t="shared" si="3"/>
        <v>73003.990486364186</v>
      </c>
      <c r="F34" t="s">
        <v>4</v>
      </c>
      <c r="G34" s="27">
        <f t="shared" si="0"/>
        <v>3.9904863641859265</v>
      </c>
      <c r="H34" s="5">
        <f t="shared" si="4"/>
        <v>7.9532512904997876E-4</v>
      </c>
      <c r="I34" s="27">
        <f t="shared" si="1"/>
        <v>3.9904863641859265</v>
      </c>
    </row>
    <row r="35" spans="4:9">
      <c r="D35">
        <v>21</v>
      </c>
      <c r="E35" s="25">
        <f t="shared" si="3"/>
        <v>73003.992864773143</v>
      </c>
      <c r="F35" t="s">
        <v>4</v>
      </c>
      <c r="G35" s="27">
        <f t="shared" si="0"/>
        <v>3.9928647731430829</v>
      </c>
      <c r="H35" s="5">
        <f t="shared" si="4"/>
        <v>5.9601981816107691E-4</v>
      </c>
      <c r="I35" s="27">
        <f t="shared" si="1"/>
        <v>3.9928647731430829</v>
      </c>
    </row>
    <row r="36" spans="4:9" collapsed="1">
      <c r="D36">
        <v>22</v>
      </c>
      <c r="E36" s="25">
        <f t="shared" si="3"/>
        <v>73003.994648579857</v>
      </c>
      <c r="F36" t="s">
        <v>4</v>
      </c>
      <c r="G36" s="27">
        <f t="shared" si="0"/>
        <v>3.9946485798573121</v>
      </c>
      <c r="H36" s="5">
        <f t="shared" si="4"/>
        <v>4.4674859169475901E-4</v>
      </c>
      <c r="I36" s="27">
        <f t="shared" si="1"/>
        <v>3.9946485798573121</v>
      </c>
    </row>
    <row r="37" spans="4:9">
      <c r="D37">
        <v>23</v>
      </c>
      <c r="E37" s="25">
        <f t="shared" si="3"/>
        <v>73003.995986434893</v>
      </c>
      <c r="F37" t="s">
        <v>4</v>
      </c>
      <c r="G37" s="27">
        <f t="shared" si="0"/>
        <v>3.9959864348929841</v>
      </c>
      <c r="H37" s="5">
        <f t="shared" si="4"/>
        <v>3.3491182238607636E-4</v>
      </c>
      <c r="I37" s="27">
        <f t="shared" si="1"/>
        <v>3.9959864348929841</v>
      </c>
    </row>
    <row r="38" spans="4:9">
      <c r="D38">
        <v>24</v>
      </c>
      <c r="E38" s="25">
        <f t="shared" si="3"/>
        <v>73003.996989826177</v>
      </c>
      <c r="F38" t="s">
        <v>4</v>
      </c>
      <c r="G38" s="27">
        <f t="shared" si="0"/>
        <v>3.996989826177014</v>
      </c>
      <c r="H38" s="5">
        <f t="shared" si="4"/>
        <v>2.5109977232863216E-4</v>
      </c>
      <c r="I38" s="27">
        <f t="shared" si="1"/>
        <v>3.996989826177014</v>
      </c>
    </row>
    <row r="39" spans="4:9">
      <c r="D39">
        <v>25</v>
      </c>
      <c r="E39" s="25">
        <f t="shared" si="3"/>
        <v>73003.997742369625</v>
      </c>
      <c r="F39" t="s">
        <v>4</v>
      </c>
      <c r="G39" s="27">
        <f t="shared" si="0"/>
        <v>3.9977423696254846</v>
      </c>
      <c r="H39" s="5">
        <f t="shared" si="4"/>
        <v>1.8827754915511389E-4</v>
      </c>
      <c r="I39" s="27">
        <f t="shared" si="1"/>
        <v>3.9977423696254846</v>
      </c>
    </row>
    <row r="40" spans="4:9">
      <c r="D40">
        <v>26</v>
      </c>
      <c r="E40" s="25">
        <f t="shared" si="3"/>
        <v>73003.998306777212</v>
      </c>
      <c r="F40" t="s">
        <v>4</v>
      </c>
      <c r="G40" s="27">
        <f t="shared" si="0"/>
        <v>3.9983067772118375</v>
      </c>
      <c r="H40" s="5">
        <f t="shared" si="4"/>
        <v>1.4118158054436469E-4</v>
      </c>
      <c r="I40" s="27">
        <f t="shared" si="1"/>
        <v>3.9983067772118375</v>
      </c>
    </row>
    <row r="41" spans="4:9">
      <c r="D41">
        <v>27</v>
      </c>
      <c r="E41" s="25">
        <f t="shared" si="3"/>
        <v>73003.998730082909</v>
      </c>
      <c r="F41" t="s">
        <v>4</v>
      </c>
      <c r="G41" s="27">
        <f t="shared" si="0"/>
        <v>3.9987300829088781</v>
      </c>
      <c r="H41" s="5">
        <f t="shared" si="4"/>
        <v>1.0587124015927027E-4</v>
      </c>
      <c r="I41" s="27">
        <f t="shared" si="1"/>
        <v>3.9987300829088781</v>
      </c>
    </row>
    <row r="42" spans="4:9">
      <c r="D42">
        <v>28</v>
      </c>
      <c r="E42" s="25">
        <f t="shared" si="3"/>
        <v>73003.999047562189</v>
      </c>
      <c r="F42" t="s">
        <v>4</v>
      </c>
      <c r="G42" s="27">
        <f t="shared" si="0"/>
        <v>3.9990475621889345</v>
      </c>
      <c r="H42" s="5">
        <f t="shared" si="4"/>
        <v>7.9395026289316693E-5</v>
      </c>
      <c r="I42" s="27">
        <f t="shared" si="1"/>
        <v>3.9990475621889345</v>
      </c>
    </row>
    <row r="43" spans="4:9">
      <c r="D43">
        <v>29</v>
      </c>
      <c r="E43" s="25">
        <f t="shared" si="3"/>
        <v>73003.999285671642</v>
      </c>
      <c r="F43" t="s">
        <v>4</v>
      </c>
      <c r="G43" s="27">
        <f t="shared" si="0"/>
        <v>3.9992856716417009</v>
      </c>
      <c r="H43" s="5">
        <f t="shared" si="4"/>
        <v>5.9541540595239571E-5</v>
      </c>
      <c r="I43" s="27">
        <f t="shared" si="1"/>
        <v>3.9992856716417009</v>
      </c>
    </row>
    <row r="44" spans="4:9">
      <c r="D44">
        <v>30</v>
      </c>
      <c r="E44" s="25">
        <f t="shared" si="3"/>
        <v>73003.999464253735</v>
      </c>
      <c r="F44" t="s">
        <v>4</v>
      </c>
      <c r="G44" s="27">
        <f t="shared" si="0"/>
        <v>3.9994642537349137</v>
      </c>
      <c r="H44" s="5">
        <f t="shared" si="4"/>
        <v>4.4653497618099844E-5</v>
      </c>
      <c r="I44" s="27">
        <f t="shared" si="1"/>
        <v>3.9994642537349137</v>
      </c>
    </row>
    <row r="45" spans="4:9">
      <c r="D45">
        <v>31</v>
      </c>
      <c r="E45" s="25">
        <f t="shared" si="3"/>
        <v>73003.999598190305</v>
      </c>
      <c r="F45" t="s">
        <v>4</v>
      </c>
      <c r="G45" s="27">
        <f t="shared" si="0"/>
        <v>3.9995981903048232</v>
      </c>
      <c r="H45" s="5">
        <f t="shared" si="4"/>
        <v>3.3488627829211879E-5</v>
      </c>
      <c r="I45" s="27">
        <f t="shared" si="1"/>
        <v>3.9995981903048232</v>
      </c>
    </row>
    <row r="46" spans="4:9">
      <c r="D46">
        <v>32</v>
      </c>
      <c r="E46" s="25">
        <f t="shared" si="3"/>
        <v>73003.999698642729</v>
      </c>
      <c r="F46" t="s">
        <v>4</v>
      </c>
      <c r="G46" s="27">
        <f t="shared" ref="G46:G77" si="5">E46-mMTO</f>
        <v>3.9996986427286174</v>
      </c>
      <c r="H46" s="5">
        <f t="shared" si="4"/>
        <v>2.5115628874344309E-5</v>
      </c>
      <c r="I46" s="27">
        <f t="shared" si="1"/>
        <v>3.9996986427286174</v>
      </c>
    </row>
    <row r="47" spans="4:9">
      <c r="D47">
        <v>33</v>
      </c>
      <c r="E47" s="25">
        <f t="shared" si="3"/>
        <v>73003.999773982039</v>
      </c>
      <c r="F47" t="s">
        <v>4</v>
      </c>
      <c r="G47" s="27">
        <f t="shared" si="5"/>
        <v>3.9997739820391871</v>
      </c>
      <c r="H47" s="5">
        <f t="shared" si="4"/>
        <v>1.8836246752403267E-5</v>
      </c>
      <c r="I47" s="27">
        <f t="shared" ref="I47:I78" si="6">G47/DmL</f>
        <v>3.9997739820391871</v>
      </c>
    </row>
    <row r="48" spans="4:9">
      <c r="D48">
        <v>34</v>
      </c>
      <c r="E48" s="25">
        <f t="shared" si="3"/>
        <v>73003.999830486529</v>
      </c>
      <c r="F48" t="s">
        <v>4</v>
      </c>
      <c r="G48" s="27">
        <f t="shared" si="5"/>
        <v>3.9998304865293903</v>
      </c>
      <c r="H48" s="5">
        <f t="shared" si="4"/>
        <v>1.4126920785263144E-5</v>
      </c>
      <c r="I48" s="27">
        <f t="shared" si="6"/>
        <v>3.9998304865293903</v>
      </c>
    </row>
    <row r="49" spans="4:9">
      <c r="D49">
        <v>35</v>
      </c>
      <c r="E49" s="25">
        <f t="shared" si="3"/>
        <v>73003.999872864893</v>
      </c>
      <c r="F49" t="s">
        <v>4</v>
      </c>
      <c r="G49" s="27">
        <f t="shared" si="5"/>
        <v>3.9998728648934048</v>
      </c>
      <c r="H49" s="5">
        <f t="shared" si="4"/>
        <v>1.0595040004110407E-5</v>
      </c>
      <c r="I49" s="27">
        <f t="shared" si="6"/>
        <v>3.9998728648934048</v>
      </c>
    </row>
    <row r="50" spans="4:9">
      <c r="D50">
        <v>36</v>
      </c>
      <c r="E50" s="25">
        <f t="shared" si="3"/>
        <v>73003.999904648663</v>
      </c>
      <c r="F50" t="s">
        <v>4</v>
      </c>
      <c r="G50" s="27">
        <f t="shared" si="5"/>
        <v>3.9999046486627776</v>
      </c>
      <c r="H50" s="5">
        <f t="shared" si="4"/>
        <v>7.9461949032966776E-6</v>
      </c>
      <c r="I50" s="27">
        <f t="shared" si="6"/>
        <v>3.9999046486627776</v>
      </c>
    </row>
    <row r="51" spans="4:9">
      <c r="D51">
        <v>37</v>
      </c>
      <c r="E51" s="25">
        <f t="shared" si="3"/>
        <v>73003.999928486504</v>
      </c>
      <c r="F51" t="s">
        <v>4</v>
      </c>
      <c r="G51" s="27">
        <f t="shared" si="5"/>
        <v>3.9999284865043592</v>
      </c>
      <c r="H51" s="5">
        <f t="shared" si="4"/>
        <v>5.9596024594042594E-6</v>
      </c>
      <c r="I51" s="27">
        <f t="shared" si="6"/>
        <v>3.9999284865043592</v>
      </c>
    </row>
    <row r="52" spans="4:9">
      <c r="D52">
        <v>38</v>
      </c>
      <c r="E52" s="25">
        <f t="shared" si="3"/>
        <v>73003.999946364871</v>
      </c>
      <c r="F52" t="s">
        <v>4</v>
      </c>
      <c r="G52" s="27">
        <f t="shared" si="5"/>
        <v>3.9999463648709934</v>
      </c>
      <c r="H52" s="5">
        <f t="shared" si="4"/>
        <v>4.4696715690219884E-6</v>
      </c>
      <c r="I52" s="27">
        <f t="shared" si="6"/>
        <v>3.9999463648709934</v>
      </c>
    </row>
    <row r="53" spans="4:9">
      <c r="D53">
        <v>39</v>
      </c>
      <c r="E53" s="25">
        <f t="shared" si="3"/>
        <v>73003.999959773646</v>
      </c>
      <c r="F53" t="s">
        <v>4</v>
      </c>
      <c r="G53" s="27">
        <f t="shared" si="5"/>
        <v>3.9999597736459691</v>
      </c>
      <c r="H53" s="5">
        <f t="shared" si="4"/>
        <v>3.3522386933605111E-6</v>
      </c>
      <c r="I53" s="27">
        <f t="shared" si="6"/>
        <v>3.9999597736459691</v>
      </c>
    </row>
    <row r="54" spans="4:9">
      <c r="D54">
        <v>40</v>
      </c>
      <c r="E54" s="25">
        <f t="shared" si="3"/>
        <v>73003.999969830242</v>
      </c>
      <c r="F54" t="s">
        <v>4</v>
      </c>
      <c r="G54" s="27">
        <f t="shared" si="5"/>
        <v>3.9999698302417528</v>
      </c>
      <c r="H54" s="5">
        <f t="shared" si="4"/>
        <v>2.5141742299358367E-6</v>
      </c>
      <c r="I54" s="27">
        <f t="shared" si="6"/>
        <v>3.9999698302417528</v>
      </c>
    </row>
    <row r="55" spans="4:9">
      <c r="D55">
        <v>41</v>
      </c>
      <c r="E55" s="25">
        <f t="shared" si="3"/>
        <v>73003.999977372674</v>
      </c>
      <c r="F55" t="s">
        <v>4</v>
      </c>
      <c r="G55" s="27">
        <f t="shared" si="5"/>
        <v>3.9999773726740386</v>
      </c>
      <c r="H55" s="5">
        <f t="shared" si="4"/>
        <v>1.8856222936535061E-6</v>
      </c>
      <c r="I55" s="27">
        <f t="shared" si="6"/>
        <v>3.9999773726740386</v>
      </c>
    </row>
    <row r="56" spans="4:9">
      <c r="D56">
        <v>42</v>
      </c>
      <c r="E56" s="25">
        <f t="shared" si="3"/>
        <v>73003.999983029498</v>
      </c>
      <c r="F56" t="s">
        <v>4</v>
      </c>
      <c r="G56" s="27">
        <f t="shared" si="5"/>
        <v>3.999983029498253</v>
      </c>
      <c r="H56" s="5">
        <f t="shared" si="4"/>
        <v>1.4142140535665822E-6</v>
      </c>
      <c r="I56" s="27">
        <f t="shared" si="6"/>
        <v>3.999983029498253</v>
      </c>
    </row>
    <row r="57" spans="4:9">
      <c r="D57">
        <v>43</v>
      </c>
      <c r="E57" s="25">
        <f t="shared" si="3"/>
        <v>73003.999987272124</v>
      </c>
      <c r="F57" t="s">
        <v>4</v>
      </c>
      <c r="G57" s="27">
        <f t="shared" si="5"/>
        <v>3.9999872721236898</v>
      </c>
      <c r="H57" s="5">
        <f t="shared" si="4"/>
        <v>1.060660859173137E-6</v>
      </c>
      <c r="I57" s="27">
        <f t="shared" si="6"/>
        <v>3.9999872721236898</v>
      </c>
    </row>
    <row r="58" spans="4:9">
      <c r="D58">
        <v>44</v>
      </c>
      <c r="E58" s="25">
        <f t="shared" si="3"/>
        <v>73003.999990454089</v>
      </c>
      <c r="F58" t="s">
        <v>4</v>
      </c>
      <c r="G58" s="27">
        <f t="shared" si="5"/>
        <v>3.9999904540891293</v>
      </c>
      <c r="H58" s="5">
        <f t="shared" si="4"/>
        <v>7.9549389113205817E-7</v>
      </c>
      <c r="I58" s="27">
        <f t="shared" si="6"/>
        <v>3.9999904540891293</v>
      </c>
    </row>
    <row r="59" spans="4:9">
      <c r="D59">
        <v>45</v>
      </c>
      <c r="E59" s="25">
        <f t="shared" si="3"/>
        <v>73003.999992840574</v>
      </c>
      <c r="F59" t="s">
        <v>4</v>
      </c>
      <c r="G59" s="27">
        <f t="shared" si="5"/>
        <v>3.999992840574123</v>
      </c>
      <c r="H59" s="5">
        <f t="shared" si="4"/>
        <v>5.9662267223213987E-7</v>
      </c>
      <c r="I59" s="27">
        <f t="shared" si="6"/>
        <v>3.999992840574123</v>
      </c>
    </row>
    <row r="60" spans="4:9">
      <c r="D60">
        <v>46</v>
      </c>
      <c r="E60" s="25">
        <f t="shared" si="3"/>
        <v>73003.999994630431</v>
      </c>
      <c r="F60" t="s">
        <v>4</v>
      </c>
      <c r="G60" s="27">
        <f t="shared" si="5"/>
        <v>3.9999946304305922</v>
      </c>
      <c r="H60" s="19">
        <f t="shared" si="4"/>
        <v>4.4746491821264514E-7</v>
      </c>
      <c r="I60" s="27">
        <f t="shared" si="6"/>
        <v>3.9999946304305922</v>
      </c>
    </row>
    <row r="61" spans="4:9">
      <c r="D61">
        <v>47</v>
      </c>
      <c r="E61" s="25">
        <f t="shared" si="3"/>
        <v>73003.999995972816</v>
      </c>
      <c r="F61" t="s">
        <v>4</v>
      </c>
      <c r="G61" s="27">
        <f t="shared" si="5"/>
        <v>3.9999959728156682</v>
      </c>
      <c r="H61" s="5">
        <f t="shared" si="4"/>
        <v>3.3559671949906591E-7</v>
      </c>
      <c r="I61" s="27">
        <f t="shared" si="6"/>
        <v>3.9999959728156682</v>
      </c>
    </row>
    <row r="62" spans="4:9">
      <c r="D62">
        <v>48</v>
      </c>
      <c r="E62" s="25">
        <f t="shared" si="3"/>
        <v>73003.999996979604</v>
      </c>
      <c r="F62" t="s">
        <v>4</v>
      </c>
      <c r="G62" s="27">
        <f t="shared" si="5"/>
        <v>3.9999969796044752</v>
      </c>
      <c r="H62" s="5">
        <f t="shared" si="4"/>
        <v>2.5169745515545918E-7</v>
      </c>
      <c r="I62" s="27">
        <f t="shared" si="6"/>
        <v>3.9999969796044752</v>
      </c>
    </row>
    <row r="63" spans="4:9">
      <c r="D63">
        <v>49</v>
      </c>
      <c r="E63" s="25">
        <f t="shared" si="3"/>
        <v>73003.999997734703</v>
      </c>
      <c r="F63" t="s">
        <v>4</v>
      </c>
      <c r="G63" s="27">
        <f t="shared" si="5"/>
        <v>3.9999977347033564</v>
      </c>
      <c r="H63" s="5">
        <f t="shared" si="4"/>
        <v>1.8877486284367671E-7</v>
      </c>
      <c r="I63" s="27">
        <f t="shared" si="6"/>
        <v>3.9999977347033564</v>
      </c>
    </row>
    <row r="64" spans="4:9">
      <c r="D64">
        <v>50</v>
      </c>
      <c r="E64" s="25">
        <f t="shared" si="3"/>
        <v>73003.999998301035</v>
      </c>
      <c r="F64" t="s">
        <v>4</v>
      </c>
      <c r="G64" s="27">
        <f t="shared" si="5"/>
        <v>3.9999983010347933</v>
      </c>
      <c r="H64" s="5">
        <f t="shared" si="4"/>
        <v>1.4158293939623465E-7</v>
      </c>
      <c r="I64" s="27">
        <f t="shared" si="6"/>
        <v>3.9999983010347933</v>
      </c>
    </row>
    <row r="65" spans="4:9">
      <c r="D65">
        <v>51</v>
      </c>
      <c r="E65" s="25">
        <f t="shared" si="3"/>
        <v>73003.999998725776</v>
      </c>
      <c r="F65" t="s">
        <v>4</v>
      </c>
      <c r="G65" s="27">
        <f t="shared" si="5"/>
        <v>3.9999987257760949</v>
      </c>
      <c r="H65" s="5">
        <f t="shared" si="4"/>
        <v>1.0618537052270541E-7</v>
      </c>
      <c r="I65" s="27">
        <f t="shared" si="6"/>
        <v>3.9999987257760949</v>
      </c>
    </row>
    <row r="66" spans="4:9">
      <c r="D66">
        <v>52</v>
      </c>
      <c r="E66" s="25">
        <f t="shared" si="3"/>
        <v>73003.999999044332</v>
      </c>
      <c r="F66" t="s">
        <v>4</v>
      </c>
      <c r="G66" s="27">
        <f t="shared" si="5"/>
        <v>3.9999990443320712</v>
      </c>
      <c r="H66" s="5">
        <f t="shared" si="4"/>
        <v>7.9639019435530278E-8</v>
      </c>
      <c r="I66" s="27">
        <f t="shared" si="6"/>
        <v>3.9999990443320712</v>
      </c>
    </row>
    <row r="67" spans="4:9">
      <c r="D67">
        <v>53</v>
      </c>
      <c r="E67" s="25">
        <f t="shared" si="3"/>
        <v>73003.999999283245</v>
      </c>
      <c r="F67" t="s">
        <v>4</v>
      </c>
      <c r="G67" s="27">
        <f t="shared" si="5"/>
        <v>3.9999992832454154</v>
      </c>
      <c r="H67" s="5">
        <f t="shared" si="4"/>
        <v>5.972835032494896E-8</v>
      </c>
      <c r="I67" s="27">
        <f t="shared" si="6"/>
        <v>3.9999992832454154</v>
      </c>
    </row>
    <row r="68" spans="4:9">
      <c r="D68">
        <v>54</v>
      </c>
      <c r="E68" s="25">
        <f t="shared" si="3"/>
        <v>73003.999999462438</v>
      </c>
      <c r="F68" t="s">
        <v>4</v>
      </c>
      <c r="G68" s="27">
        <f t="shared" si="5"/>
        <v>3.9999994624376995</v>
      </c>
      <c r="H68" s="5">
        <f t="shared" si="4"/>
        <v>4.4798079057834487E-8</v>
      </c>
      <c r="I68" s="27">
        <f t="shared" si="6"/>
        <v>3.9999994624376995</v>
      </c>
    </row>
    <row r="69" spans="4:9">
      <c r="D69">
        <v>55</v>
      </c>
      <c r="E69" s="25">
        <f t="shared" si="3"/>
        <v>73003.999999596825</v>
      </c>
      <c r="F69" t="s">
        <v>4</v>
      </c>
      <c r="G69" s="27">
        <f t="shared" si="5"/>
        <v>3.9999995968246367</v>
      </c>
      <c r="H69" s="5">
        <f t="shared" si="4"/>
        <v>3.359673879857702E-8</v>
      </c>
      <c r="I69" s="27">
        <f t="shared" si="6"/>
        <v>3.9999995968246367</v>
      </c>
    </row>
    <row r="70" spans="4:9">
      <c r="D70">
        <v>56</v>
      </c>
      <c r="E70" s="25">
        <f t="shared" si="3"/>
        <v>73003.999999697611</v>
      </c>
      <c r="F70" t="s">
        <v>4</v>
      </c>
      <c r="G70" s="27">
        <f t="shared" si="5"/>
        <v>3.9999996976112016</v>
      </c>
      <c r="H70" s="5">
        <f t="shared" si="4"/>
        <v>2.5196643757583703E-8</v>
      </c>
      <c r="I70" s="27">
        <f t="shared" si="6"/>
        <v>3.9999996976112016</v>
      </c>
    </row>
    <row r="71" spans="4:9">
      <c r="D71">
        <v>57</v>
      </c>
      <c r="E71" s="25">
        <f t="shared" si="3"/>
        <v>73003.999999773208</v>
      </c>
      <c r="F71" t="s">
        <v>4</v>
      </c>
      <c r="G71" s="27">
        <f t="shared" si="5"/>
        <v>3.9999997732084012</v>
      </c>
      <c r="H71" s="5">
        <f t="shared" si="4"/>
        <v>1.8899301331575705E-8</v>
      </c>
      <c r="I71" s="27">
        <f t="shared" si="6"/>
        <v>3.9999997732084012</v>
      </c>
    </row>
    <row r="72" spans="4:9">
      <c r="D72">
        <v>58</v>
      </c>
      <c r="E72" s="25">
        <f t="shared" si="3"/>
        <v>73003.999999829903</v>
      </c>
      <c r="F72" t="s">
        <v>4</v>
      </c>
      <c r="G72" s="27">
        <f t="shared" si="5"/>
        <v>3.9999998299026629</v>
      </c>
      <c r="H72" s="5">
        <f t="shared" si="4"/>
        <v>1.4173566236040751E-8</v>
      </c>
      <c r="I72" s="27">
        <f t="shared" si="6"/>
        <v>3.9999998299026629</v>
      </c>
    </row>
    <row r="73" spans="4:9">
      <c r="D73">
        <v>59</v>
      </c>
      <c r="E73" s="25">
        <f t="shared" si="3"/>
        <v>73003.999999872423</v>
      </c>
      <c r="F73" t="s">
        <v>4</v>
      </c>
      <c r="G73" s="27">
        <f t="shared" si="5"/>
        <v>3.9999998724233592</v>
      </c>
      <c r="H73" s="5">
        <f t="shared" si="4"/>
        <v>1.0630174526363081E-8</v>
      </c>
      <c r="I73" s="27">
        <f t="shared" si="6"/>
        <v>3.9999998724233592</v>
      </c>
    </row>
    <row r="74" spans="4:9">
      <c r="D74">
        <v>60</v>
      </c>
      <c r="E74" s="25">
        <f t="shared" si="3"/>
        <v>73003.999999904321</v>
      </c>
      <c r="F74" t="s">
        <v>4</v>
      </c>
      <c r="G74" s="27">
        <f t="shared" si="5"/>
        <v>3.9999999043211574</v>
      </c>
      <c r="H74" s="5">
        <f t="shared" si="4"/>
        <v>7.9744497994834144E-9</v>
      </c>
      <c r="I74" s="27">
        <f t="shared" si="6"/>
        <v>3.9999999043211574</v>
      </c>
    </row>
    <row r="75" spans="4:9">
      <c r="D75">
        <v>61</v>
      </c>
      <c r="E75" s="25">
        <f t="shared" si="3"/>
        <v>73003.999999928245</v>
      </c>
      <c r="F75" t="s">
        <v>4</v>
      </c>
      <c r="G75" s="27">
        <f t="shared" si="5"/>
        <v>3.999999928244506</v>
      </c>
      <c r="H75" s="5">
        <f t="shared" si="4"/>
        <v>5.9808373019186737E-9</v>
      </c>
      <c r="I75" s="27">
        <f t="shared" si="6"/>
        <v>3.999999928244506</v>
      </c>
    </row>
    <row r="76" spans="4:9">
      <c r="D76">
        <v>62</v>
      </c>
      <c r="E76" s="25">
        <f t="shared" si="3"/>
        <v>73003.999999946187</v>
      </c>
      <c r="F76" t="s">
        <v>4</v>
      </c>
      <c r="G76" s="27">
        <f t="shared" si="5"/>
        <v>3.9999999461870175</v>
      </c>
      <c r="H76" s="5">
        <f t="shared" si="4"/>
        <v>4.4856279496111946E-9</v>
      </c>
      <c r="I76" s="27">
        <f t="shared" si="6"/>
        <v>3.9999999461870175</v>
      </c>
    </row>
    <row r="77" spans="4:9">
      <c r="D77">
        <v>63</v>
      </c>
      <c r="E77" s="25">
        <f t="shared" si="3"/>
        <v>73003.999999959633</v>
      </c>
      <c r="F77" t="s">
        <v>4</v>
      </c>
      <c r="G77" s="27">
        <f t="shared" si="5"/>
        <v>3.9999999596329872</v>
      </c>
      <c r="H77" s="5">
        <f t="shared" si="4"/>
        <v>3.3614924629757264E-9</v>
      </c>
      <c r="I77" s="27">
        <f t="shared" si="6"/>
        <v>3.9999999596329872</v>
      </c>
    </row>
    <row r="78" spans="4:9">
      <c r="D78">
        <v>64</v>
      </c>
      <c r="E78" s="25">
        <f t="shared" si="3"/>
        <v>73003.999999969732</v>
      </c>
      <c r="F78" t="s">
        <v>4</v>
      </c>
      <c r="G78" s="27">
        <f t="shared" ref="G78:G95" si="7">E78-mMTO</f>
        <v>3.9999999697320163</v>
      </c>
      <c r="H78" s="5">
        <f t="shared" si="4"/>
        <v>2.5247573176008767E-9</v>
      </c>
      <c r="I78" s="27">
        <f t="shared" si="6"/>
        <v>3.9999999697320163</v>
      </c>
    </row>
    <row r="79" spans="4:9">
      <c r="D79">
        <v>65</v>
      </c>
      <c r="E79" s="25">
        <f t="shared" si="3"/>
        <v>73003.999999977299</v>
      </c>
      <c r="F79" t="s">
        <v>4</v>
      </c>
      <c r="G79" s="27">
        <f t="shared" si="7"/>
        <v>3.9999999772990122</v>
      </c>
      <c r="H79" s="5">
        <f t="shared" si="4"/>
        <v>1.8917489940025475E-9</v>
      </c>
      <c r="I79" s="27">
        <f t="shared" ref="I79:I95" si="8">G79/DmL</f>
        <v>3.9999999772990122</v>
      </c>
    </row>
    <row r="80" spans="4:9">
      <c r="D80">
        <v>66</v>
      </c>
      <c r="E80" s="25">
        <f t="shared" si="3"/>
        <v>73003.999999982974</v>
      </c>
      <c r="F80" t="s">
        <v>4</v>
      </c>
      <c r="G80" s="27">
        <f t="shared" si="7"/>
        <v>3.9999999829742592</v>
      </c>
      <c r="H80" s="5">
        <f t="shared" si="4"/>
        <v>1.418811742817875E-9</v>
      </c>
      <c r="I80" s="27">
        <f t="shared" si="8"/>
        <v>3.9999999829742592</v>
      </c>
    </row>
    <row r="81" spans="4:9">
      <c r="D81">
        <v>67</v>
      </c>
      <c r="E81" s="25">
        <f t="shared" ref="E81:E95" si="9">mMPL+mOEmMTO*E80+DmL+mFmMTO*E80</f>
        <v>73003.999999987223</v>
      </c>
      <c r="F81" t="s">
        <v>4</v>
      </c>
      <c r="G81" s="27">
        <f t="shared" si="7"/>
        <v>3.9999999872234184</v>
      </c>
      <c r="H81" s="5">
        <f t="shared" si="4"/>
        <v>1.0622898161923479E-9</v>
      </c>
      <c r="I81" s="27">
        <f t="shared" si="8"/>
        <v>3.9999999872234184</v>
      </c>
    </row>
    <row r="82" spans="4:9">
      <c r="D82">
        <v>68</v>
      </c>
      <c r="E82" s="25">
        <f t="shared" si="9"/>
        <v>73003.999999990425</v>
      </c>
      <c r="F82" t="s">
        <v>4</v>
      </c>
      <c r="G82" s="27">
        <f t="shared" si="7"/>
        <v>3.9999999904248398</v>
      </c>
      <c r="H82" s="5">
        <f t="shared" si="4"/>
        <v>8.0035534011662816E-10</v>
      </c>
      <c r="I82" s="27">
        <f t="shared" si="8"/>
        <v>3.9999999904248398</v>
      </c>
    </row>
    <row r="83" spans="4:9">
      <c r="D83">
        <v>69</v>
      </c>
      <c r="E83" s="25">
        <f t="shared" si="9"/>
        <v>73003.999999992811</v>
      </c>
      <c r="F83" t="s">
        <v>4</v>
      </c>
      <c r="G83" s="27">
        <f t="shared" si="7"/>
        <v>3.9999999928113539</v>
      </c>
      <c r="H83" s="5">
        <f t="shared" si="4"/>
        <v>5.9662852579124435E-10</v>
      </c>
      <c r="I83" s="27">
        <f t="shared" si="8"/>
        <v>3.9999999928113539</v>
      </c>
    </row>
    <row r="84" spans="4:9">
      <c r="D84">
        <v>70</v>
      </c>
      <c r="E84" s="25">
        <f t="shared" si="9"/>
        <v>73003.999999994616</v>
      </c>
      <c r="F84" t="s">
        <v>4</v>
      </c>
      <c r="G84" s="27">
        <f t="shared" si="7"/>
        <v>3.9999999946157914</v>
      </c>
      <c r="H84" s="5">
        <f t="shared" si="4"/>
        <v>4.5110937289008882E-10</v>
      </c>
      <c r="I84" s="27">
        <f t="shared" si="8"/>
        <v>3.9999999946157914</v>
      </c>
    </row>
    <row r="85" spans="4:9">
      <c r="D85">
        <v>71</v>
      </c>
      <c r="E85" s="25">
        <f t="shared" si="9"/>
        <v>73003.999999995955</v>
      </c>
      <c r="F85" t="s">
        <v>4</v>
      </c>
      <c r="G85" s="27">
        <f t="shared" si="7"/>
        <v>3.9999999959545676</v>
      </c>
      <c r="H85" s="5">
        <f t="shared" si="4"/>
        <v>3.3469405070295324E-10</v>
      </c>
      <c r="I85" s="27">
        <f t="shared" si="8"/>
        <v>3.9999999959545676</v>
      </c>
    </row>
    <row r="86" spans="4:9">
      <c r="D86">
        <v>72</v>
      </c>
      <c r="E86" s="25">
        <f t="shared" si="9"/>
        <v>73003.999999996973</v>
      </c>
      <c r="F86" t="s">
        <v>4</v>
      </c>
      <c r="G86" s="27">
        <f t="shared" si="7"/>
        <v>3.9999999969732016</v>
      </c>
      <c r="H86" s="5">
        <f t="shared" si="4"/>
        <v>2.5465851675397086E-10</v>
      </c>
      <c r="I86" s="27">
        <f t="shared" si="8"/>
        <v>3.9999999969732016</v>
      </c>
    </row>
    <row r="87" spans="4:9">
      <c r="D87">
        <v>73</v>
      </c>
      <c r="E87" s="25">
        <f t="shared" si="9"/>
        <v>73003.99999999773</v>
      </c>
      <c r="F87" t="s">
        <v>4</v>
      </c>
      <c r="G87" s="27">
        <f t="shared" si="7"/>
        <v>3.9999999977299012</v>
      </c>
      <c r="H87" s="5">
        <f t="shared" si="4"/>
        <v>1.8917489811191764E-10</v>
      </c>
      <c r="I87" s="27">
        <f t="shared" si="8"/>
        <v>3.9999999977299012</v>
      </c>
    </row>
    <row r="88" spans="4:9">
      <c r="D88">
        <v>74</v>
      </c>
      <c r="E88" s="25">
        <f t="shared" si="9"/>
        <v>73003.999999998297</v>
      </c>
      <c r="F88" t="s">
        <v>4</v>
      </c>
      <c r="G88" s="27">
        <f t="shared" si="7"/>
        <v>3.9999999982974259</v>
      </c>
      <c r="H88" s="5">
        <f t="shared" si="4"/>
        <v>1.4188117355709787E-10</v>
      </c>
      <c r="I88" s="27">
        <f t="shared" si="8"/>
        <v>3.9999999982974259</v>
      </c>
    </row>
    <row r="89" spans="4:9">
      <c r="D89">
        <v>75</v>
      </c>
      <c r="E89" s="25">
        <f t="shared" si="9"/>
        <v>73003.999999998719</v>
      </c>
      <c r="F89" t="s">
        <v>4</v>
      </c>
      <c r="G89" s="27">
        <f t="shared" si="7"/>
        <v>3.9999999987194315</v>
      </c>
      <c r="H89" s="5">
        <f t="shared" si="4"/>
        <v>1.0550138545056566E-10</v>
      </c>
      <c r="I89" s="27">
        <f t="shared" si="8"/>
        <v>3.9999999987194315</v>
      </c>
    </row>
    <row r="90" spans="4:9">
      <c r="D90">
        <v>76</v>
      </c>
      <c r="E90" s="25">
        <f t="shared" si="9"/>
        <v>73003.99999999904</v>
      </c>
      <c r="F90" t="s">
        <v>4</v>
      </c>
      <c r="G90" s="27">
        <f t="shared" si="7"/>
        <v>3.9999999990395736</v>
      </c>
      <c r="H90" s="5">
        <f t="shared" si="4"/>
        <v>8.0035533781640432E-11</v>
      </c>
      <c r="I90" s="27">
        <f t="shared" si="8"/>
        <v>3.9999999990395736</v>
      </c>
    </row>
    <row r="91" spans="4:9">
      <c r="D91">
        <v>77</v>
      </c>
      <c r="E91" s="25">
        <f t="shared" si="9"/>
        <v>73003.999999999272</v>
      </c>
      <c r="F91" t="s">
        <v>4</v>
      </c>
      <c r="G91" s="27">
        <f t="shared" si="7"/>
        <v>3.9999999992724042</v>
      </c>
      <c r="H91" s="5">
        <f t="shared" si="4"/>
        <v>5.8207660927443451E-11</v>
      </c>
      <c r="I91" s="27">
        <f t="shared" si="8"/>
        <v>3.9999999992724042</v>
      </c>
    </row>
    <row r="92" spans="4:9">
      <c r="D92">
        <v>78</v>
      </c>
      <c r="E92" s="25">
        <f t="shared" si="9"/>
        <v>73003.999999999447</v>
      </c>
      <c r="F92" t="s">
        <v>4</v>
      </c>
      <c r="G92" s="27">
        <f t="shared" si="7"/>
        <v>3.9999999994470272</v>
      </c>
      <c r="H92" s="5">
        <f t="shared" si="4"/>
        <v>4.3655745693041489E-11</v>
      </c>
      <c r="I92" s="27">
        <f t="shared" si="8"/>
        <v>3.9999999994470272</v>
      </c>
    </row>
    <row r="93" spans="4:9">
      <c r="D93">
        <v>79</v>
      </c>
      <c r="E93" s="25">
        <f t="shared" si="9"/>
        <v>73003.999999999593</v>
      </c>
      <c r="F93" t="s">
        <v>4</v>
      </c>
      <c r="G93" s="27">
        <f t="shared" si="7"/>
        <v>3.9999999995925464</v>
      </c>
      <c r="H93" s="5">
        <f t="shared" ref="H93:H95" si="10">(G93-G92)/G92</f>
        <v>3.6379788075946388E-11</v>
      </c>
      <c r="I93" s="27">
        <f t="shared" si="8"/>
        <v>3.9999999995925464</v>
      </c>
    </row>
    <row r="94" spans="4:9">
      <c r="D94">
        <v>80</v>
      </c>
      <c r="E94" s="25">
        <f t="shared" si="9"/>
        <v>73003.999999999694</v>
      </c>
      <c r="F94" t="s">
        <v>4</v>
      </c>
      <c r="G94" s="27">
        <f t="shared" si="7"/>
        <v>3.9999999996944098</v>
      </c>
      <c r="H94" s="5">
        <f t="shared" si="10"/>
        <v>2.5465851652236029E-11</v>
      </c>
      <c r="I94" s="27">
        <f t="shared" si="8"/>
        <v>3.9999999996944098</v>
      </c>
    </row>
    <row r="95" spans="4:9">
      <c r="D95">
        <v>81</v>
      </c>
      <c r="E95" s="25">
        <f t="shared" si="9"/>
        <v>73003.999999999767</v>
      </c>
      <c r="F95" t="s">
        <v>4</v>
      </c>
      <c r="G95" s="27">
        <f t="shared" si="7"/>
        <v>3.9999999997671694</v>
      </c>
      <c r="H95" s="5">
        <f t="shared" si="10"/>
        <v>1.8189894036848228E-11</v>
      </c>
      <c r="I95" s="27">
        <f t="shared" si="8"/>
        <v>3.9999999997671694</v>
      </c>
    </row>
    <row r="98" spans="2:2">
      <c r="B98" s="4"/>
    </row>
  </sheetData>
  <mergeCells count="3">
    <mergeCell ref="E12:I12"/>
    <mergeCell ref="A1:I1"/>
    <mergeCell ref="M9:P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Normal="100" workbookViewId="0"/>
  </sheetViews>
  <sheetFormatPr baseColWidth="10" defaultRowHeight="12.75"/>
  <cols>
    <col min="1" max="1" width="13.7109375" style="18" customWidth="1"/>
    <col min="2" max="2" width="22.28515625" style="22" customWidth="1"/>
    <col min="3" max="3" width="11.7109375" style="22" customWidth="1"/>
    <col min="4" max="4" width="21.5703125" bestFit="1" customWidth="1"/>
  </cols>
  <sheetData>
    <row r="1" spans="1:6">
      <c r="A1" s="38" t="s">
        <v>38</v>
      </c>
      <c r="B1" s="38" t="s">
        <v>37</v>
      </c>
      <c r="C1" s="39" t="s">
        <v>42</v>
      </c>
      <c r="D1" s="40" t="s">
        <v>39</v>
      </c>
      <c r="E1" s="38" t="s">
        <v>40</v>
      </c>
      <c r="F1" s="38" t="s">
        <v>41</v>
      </c>
    </row>
    <row r="2" spans="1:6">
      <c r="A2" s="23">
        <v>0</v>
      </c>
      <c r="B2" s="45">
        <v>156490</v>
      </c>
      <c r="C2" s="24" t="s">
        <v>4</v>
      </c>
      <c r="D2" s="43">
        <v>1</v>
      </c>
      <c r="F2" s="27"/>
    </row>
    <row r="3" spans="1:6">
      <c r="A3" s="23">
        <v>1</v>
      </c>
      <c r="B3" s="45">
        <v>156490.74988657</v>
      </c>
      <c r="C3" s="24" t="s">
        <v>4</v>
      </c>
      <c r="D3" s="43">
        <v>1.7498865700035822</v>
      </c>
      <c r="E3" s="5">
        <v>0.74988657000358216</v>
      </c>
      <c r="F3" s="27">
        <v>1.7498865700035822</v>
      </c>
    </row>
    <row r="4" spans="1:6">
      <c r="A4" s="23">
        <v>2</v>
      </c>
      <c r="B4" s="45">
        <v>156491.31221643786</v>
      </c>
      <c r="C4" s="24" t="s">
        <v>4</v>
      </c>
      <c r="D4" s="43">
        <v>2.3122164378582966</v>
      </c>
      <c r="E4" s="5">
        <v>0.32135218218947942</v>
      </c>
      <c r="F4" s="27">
        <v>2.3122164378582966</v>
      </c>
    </row>
    <row r="5" spans="1:6">
      <c r="A5" s="23">
        <v>3</v>
      </c>
      <c r="B5" s="45">
        <v>156491.73390005369</v>
      </c>
      <c r="C5" s="24" t="s">
        <v>4</v>
      </c>
      <c r="D5" s="43">
        <v>2.7339000536885578</v>
      </c>
      <c r="E5" s="5">
        <v>0.18237203443672775</v>
      </c>
      <c r="F5" s="27">
        <v>2.7339000536885578</v>
      </c>
    </row>
    <row r="6" spans="1:6">
      <c r="A6" s="23">
        <v>4</v>
      </c>
      <c r="B6" s="45">
        <v>156492.05011493398</v>
      </c>
      <c r="C6" s="24" t="s">
        <v>4</v>
      </c>
      <c r="D6" s="43">
        <v>3.0501149339834228</v>
      </c>
      <c r="E6" s="5">
        <v>0.11566438936501362</v>
      </c>
      <c r="F6" s="27">
        <v>3.0501149339834228</v>
      </c>
    </row>
    <row r="7" spans="1:6">
      <c r="A7" s="23">
        <v>5</v>
      </c>
      <c r="B7" s="45">
        <v>156492.28724022594</v>
      </c>
      <c r="C7" s="24" t="s">
        <v>4</v>
      </c>
      <c r="D7" s="43">
        <v>3.2872402259381488</v>
      </c>
      <c r="E7" s="5">
        <v>7.7743067748939701E-2</v>
      </c>
      <c r="F7" s="27">
        <v>3.2872402259381488</v>
      </c>
    </row>
    <row r="8" spans="1:6">
      <c r="A8" s="23">
        <v>6</v>
      </c>
      <c r="B8" s="45">
        <v>156492.46505729778</v>
      </c>
      <c r="C8" s="24" t="s">
        <v>4</v>
      </c>
      <c r="D8" s="43">
        <v>3.4650572977843694</v>
      </c>
      <c r="E8" s="5">
        <v>5.4093117516372947E-2</v>
      </c>
      <c r="F8" s="27">
        <v>3.4650572977843694</v>
      </c>
    </row>
    <row r="9" spans="1:6">
      <c r="A9" s="23">
        <v>7</v>
      </c>
      <c r="B9" s="45">
        <v>156492.59839993189</v>
      </c>
      <c r="C9" s="24" t="s">
        <v>4</v>
      </c>
      <c r="D9" s="43">
        <v>3.5983999318850692</v>
      </c>
      <c r="E9" s="5">
        <v>3.8482086338359221E-2</v>
      </c>
      <c r="F9" s="27">
        <v>3.5983999318850692</v>
      </c>
    </row>
    <row r="10" spans="1:6">
      <c r="A10" s="23">
        <v>8</v>
      </c>
      <c r="B10" s="45">
        <v>156492.69839178241</v>
      </c>
      <c r="C10" s="24" t="s">
        <v>4</v>
      </c>
      <c r="D10" s="43">
        <v>3.6983917824109085</v>
      </c>
      <c r="E10" s="5">
        <v>2.7787864722823404E-2</v>
      </c>
      <c r="F10" s="27">
        <v>3.6983917824109085</v>
      </c>
    </row>
    <row r="11" spans="1:6">
      <c r="A11" s="23">
        <v>9</v>
      </c>
      <c r="B11" s="45">
        <v>156492.77337432822</v>
      </c>
      <c r="C11" s="24" t="s">
        <v>4</v>
      </c>
      <c r="D11" s="43">
        <v>3.7733743282151408</v>
      </c>
      <c r="E11" s="5">
        <v>2.0274365241897851E-2</v>
      </c>
      <c r="F11" s="27">
        <v>3.7733743282151408</v>
      </c>
    </row>
    <row r="12" spans="1:6">
      <c r="A12" s="23">
        <v>10</v>
      </c>
      <c r="B12" s="45">
        <v>156492.82960273232</v>
      </c>
      <c r="C12" s="24" t="s">
        <v>4</v>
      </c>
      <c r="D12" s="43">
        <v>3.8296027323231101</v>
      </c>
      <c r="E12" s="5">
        <v>1.490135862947E-2</v>
      </c>
      <c r="F12" s="27">
        <v>3.8296027323231101</v>
      </c>
    </row>
    <row r="13" spans="1:6">
      <c r="A13" s="23">
        <v>11</v>
      </c>
      <c r="B13" s="45">
        <v>156492.8717676574</v>
      </c>
      <c r="C13" s="24" t="s">
        <v>4</v>
      </c>
      <c r="D13" s="43">
        <v>3.8717676574015059</v>
      </c>
      <c r="E13" s="5">
        <v>1.1010260861396896E-2</v>
      </c>
      <c r="F13" s="27">
        <v>3.8717676574015059</v>
      </c>
    </row>
    <row r="14" spans="1:6">
      <c r="A14" s="23">
        <v>12</v>
      </c>
      <c r="B14" s="45">
        <v>156492.90338656845</v>
      </c>
      <c r="C14" s="24" t="s">
        <v>4</v>
      </c>
      <c r="D14" s="43">
        <v>3.9033865684468765</v>
      </c>
      <c r="E14" s="5">
        <v>8.1665311152971688E-3</v>
      </c>
      <c r="F14" s="27">
        <v>3.9033865684468765</v>
      </c>
    </row>
    <row r="15" spans="1:6">
      <c r="A15" s="23">
        <v>13</v>
      </c>
      <c r="B15" s="45">
        <v>156492.9270971652</v>
      </c>
      <c r="C15" s="24" t="s">
        <v>4</v>
      </c>
      <c r="D15" s="43">
        <v>3.9270971652003936</v>
      </c>
      <c r="E15" s="5">
        <v>6.074365512548096E-3</v>
      </c>
      <c r="F15" s="27">
        <v>3.9270971652003936</v>
      </c>
    </row>
    <row r="16" spans="1:6">
      <c r="A16" s="23">
        <v>14</v>
      </c>
      <c r="B16" s="45">
        <v>156492.94487742329</v>
      </c>
      <c r="C16" s="24" t="s">
        <v>4</v>
      </c>
      <c r="D16" s="43">
        <v>3.944877423287835</v>
      </c>
      <c r="E16" s="5">
        <v>4.5275829294470805E-3</v>
      </c>
      <c r="F16" s="27">
        <v>3.944877423287835</v>
      </c>
    </row>
    <row r="17" spans="1:6">
      <c r="A17" s="23">
        <v>15</v>
      </c>
      <c r="B17" s="45">
        <v>156492.95821060002</v>
      </c>
      <c r="C17" s="24" t="s">
        <v>4</v>
      </c>
      <c r="D17" s="43">
        <v>3.958210600016173</v>
      </c>
      <c r="E17" s="5">
        <v>3.3798709814475162E-3</v>
      </c>
      <c r="F17" s="27">
        <v>3.958210600016173</v>
      </c>
    </row>
    <row r="18" spans="1:6">
      <c r="A18" s="23">
        <v>16</v>
      </c>
      <c r="B18" s="45">
        <v>156492.96820897018</v>
      </c>
      <c r="C18" s="24" t="s">
        <v>4</v>
      </c>
      <c r="D18" s="43">
        <v>3.9682089701818768</v>
      </c>
      <c r="E18" s="5">
        <v>2.5259823632585304E-3</v>
      </c>
      <c r="F18" s="27">
        <v>3.9682089701818768</v>
      </c>
    </row>
    <row r="19" spans="1:6">
      <c r="A19" s="23">
        <v>17</v>
      </c>
      <c r="B19" s="45">
        <v>156492.97570661368</v>
      </c>
      <c r="C19" s="24" t="s">
        <v>4</v>
      </c>
      <c r="D19" s="43">
        <v>3.9757066136808135</v>
      </c>
      <c r="E19" s="5">
        <v>1.8894275869229299E-3</v>
      </c>
      <c r="F19" s="27">
        <v>3.9757066136808135</v>
      </c>
    </row>
    <row r="20" spans="1:6">
      <c r="A20" s="23">
        <v>18</v>
      </c>
      <c r="B20" s="45">
        <v>156492.98132899587</v>
      </c>
      <c r="C20" s="24" t="s">
        <v>4</v>
      </c>
      <c r="D20" s="43">
        <v>3.9813289958692621</v>
      </c>
      <c r="E20" s="5">
        <v>1.4141843789734106E-3</v>
      </c>
      <c r="F20" s="27">
        <v>3.9813289958692621</v>
      </c>
    </row>
    <row r="21" spans="1:6">
      <c r="A21" s="23">
        <v>19</v>
      </c>
      <c r="B21" s="45">
        <v>156492.98554514477</v>
      </c>
      <c r="C21" s="24" t="s">
        <v>4</v>
      </c>
      <c r="D21" s="43">
        <v>3.9855451447656378</v>
      </c>
      <c r="E21" s="5">
        <v>1.0589802803913067E-3</v>
      </c>
      <c r="F21" s="27">
        <v>3.9855451447656378</v>
      </c>
    </row>
    <row r="22" spans="1:6">
      <c r="A22" s="23">
        <v>20</v>
      </c>
      <c r="B22" s="45">
        <v>156492.98870677818</v>
      </c>
      <c r="C22" s="24" t="s">
        <v>4</v>
      </c>
      <c r="D22" s="43">
        <v>3.9887067781819496</v>
      </c>
      <c r="E22" s="5">
        <v>7.9327502298251571E-4</v>
      </c>
      <c r="F22" s="27">
        <v>3.9887067781819496</v>
      </c>
    </row>
    <row r="23" spans="1:6">
      <c r="A23" s="23">
        <v>21</v>
      </c>
      <c r="B23" s="45">
        <v>156492.99107764463</v>
      </c>
      <c r="C23" s="24" t="s">
        <v>4</v>
      </c>
      <c r="D23" s="43">
        <v>3.9910776446340606</v>
      </c>
      <c r="E23" s="5">
        <v>5.9439477102690686E-4</v>
      </c>
      <c r="F23" s="27">
        <v>3.9910776446340606</v>
      </c>
    </row>
    <row r="24" spans="1:6">
      <c r="A24" s="23">
        <v>22</v>
      </c>
      <c r="B24" s="45">
        <v>156492.99285552552</v>
      </c>
      <c r="C24" s="24" t="s">
        <v>4</v>
      </c>
      <c r="D24" s="43">
        <v>3.9928555255173706</v>
      </c>
      <c r="E24" s="5">
        <v>4.4546386755976101E-4</v>
      </c>
      <c r="F24" s="27">
        <v>3.9928555255173706</v>
      </c>
    </row>
    <row r="25" spans="1:6">
      <c r="A25" s="23">
        <v>23</v>
      </c>
      <c r="B25" s="45">
        <v>156492.99418873453</v>
      </c>
      <c r="C25" s="24" t="s">
        <v>4</v>
      </c>
      <c r="D25" s="43">
        <v>3.9941887345339637</v>
      </c>
      <c r="E25" s="5">
        <v>3.3389863672075236E-4</v>
      </c>
      <c r="F25" s="27">
        <v>3.9941887345339637</v>
      </c>
    </row>
    <row r="26" spans="1:6">
      <c r="A26" s="23">
        <v>24</v>
      </c>
      <c r="B26" s="45">
        <v>156492.99518849008</v>
      </c>
      <c r="C26" s="24" t="s">
        <v>4</v>
      </c>
      <c r="D26" s="43">
        <v>3.9951884900801815</v>
      </c>
      <c r="E26" s="5">
        <v>2.5030253016685111E-4</v>
      </c>
      <c r="F26" s="27">
        <v>3.9951884900801815</v>
      </c>
    </row>
    <row r="27" spans="1:6">
      <c r="A27" s="23">
        <v>25</v>
      </c>
      <c r="B27" s="45">
        <v>156492.99593819334</v>
      </c>
      <c r="C27" s="24" t="s">
        <v>4</v>
      </c>
      <c r="D27" s="43">
        <v>3.9959381933440454</v>
      </c>
      <c r="E27" s="5">
        <v>1.8765153777484852E-4</v>
      </c>
      <c r="F27" s="27">
        <v>3.9959381933440454</v>
      </c>
    </row>
    <row r="28" spans="1:6">
      <c r="A28" s="23">
        <v>26</v>
      </c>
      <c r="B28" s="45">
        <v>156492.99650038572</v>
      </c>
      <c r="C28" s="24" t="s">
        <v>4</v>
      </c>
      <c r="D28" s="43">
        <v>3.9965003857214469</v>
      </c>
      <c r="E28" s="5">
        <v>1.4069095921902608E-4</v>
      </c>
      <c r="F28" s="27">
        <v>3.9965003857214469</v>
      </c>
    </row>
    <row r="29" spans="1:6">
      <c r="A29" s="23">
        <v>27</v>
      </c>
      <c r="B29" s="45">
        <v>156492.99692196626</v>
      </c>
      <c r="C29" s="24" t="s">
        <v>4</v>
      </c>
      <c r="D29" s="43">
        <v>3.9969219662598334</v>
      </c>
      <c r="E29" s="5">
        <v>1.0548742592211096E-4</v>
      </c>
      <c r="F29" s="27">
        <v>3.9969219662598334</v>
      </c>
    </row>
    <row r="30" spans="1:6">
      <c r="A30" s="23">
        <v>28</v>
      </c>
      <c r="B30" s="45">
        <v>156492.99723810382</v>
      </c>
      <c r="C30" s="24" t="s">
        <v>4</v>
      </c>
      <c r="D30" s="43">
        <v>3.997238103824202</v>
      </c>
      <c r="E30" s="5">
        <v>7.9095255558460516E-5</v>
      </c>
      <c r="F30" s="27">
        <v>3.997238103824202</v>
      </c>
    </row>
    <row r="31" spans="1:6">
      <c r="A31" s="23">
        <v>29</v>
      </c>
      <c r="B31" s="45">
        <v>156492.99747517114</v>
      </c>
      <c r="C31" s="24" t="s">
        <v>4</v>
      </c>
      <c r="D31" s="43">
        <v>3.9974751711415593</v>
      </c>
      <c r="E31" s="5">
        <v>5.9307779821892993E-5</v>
      </c>
      <c r="F31" s="27">
        <v>3.9974751711415593</v>
      </c>
    </row>
    <row r="32" spans="1:6">
      <c r="A32" s="23">
        <v>30</v>
      </c>
      <c r="B32" s="45">
        <v>156492.99765294473</v>
      </c>
      <c r="C32" s="24" t="s">
        <v>4</v>
      </c>
      <c r="D32" s="43">
        <v>3.9976529447303619</v>
      </c>
      <c r="E32" s="5">
        <v>4.4471467912056765E-5</v>
      </c>
      <c r="F32" s="27">
        <v>3.9976529447303619</v>
      </c>
    </row>
    <row r="33" spans="1:6">
      <c r="A33" s="23">
        <v>31</v>
      </c>
      <c r="B33" s="45">
        <v>156492.99778625477</v>
      </c>
      <c r="C33" s="24" t="s">
        <v>4</v>
      </c>
      <c r="D33" s="43">
        <v>3.9977862547675613</v>
      </c>
      <c r="E33" s="5">
        <v>3.3347076157557607E-5</v>
      </c>
      <c r="F33" s="27">
        <v>3.9977862547675613</v>
      </c>
    </row>
    <row r="34" spans="1:6">
      <c r="A34" s="23">
        <v>32</v>
      </c>
      <c r="B34" s="45">
        <v>156492.99788622218</v>
      </c>
      <c r="C34" s="24" t="s">
        <v>4</v>
      </c>
      <c r="D34" s="43">
        <v>3.997886222176021</v>
      </c>
      <c r="E34" s="5">
        <v>2.5005691172312531E-5</v>
      </c>
      <c r="F34" s="27">
        <v>3.997886222176021</v>
      </c>
    </row>
    <row r="35" spans="1:6">
      <c r="A35" s="23">
        <v>33</v>
      </c>
      <c r="B35" s="45">
        <v>156492.9979611864</v>
      </c>
      <c r="C35" s="24" t="s">
        <v>4</v>
      </c>
      <c r="D35" s="43">
        <v>3.9979611863964237</v>
      </c>
      <c r="E35" s="5">
        <v>1.8750963943631142E-5</v>
      </c>
      <c r="F35" s="27">
        <v>3.9979611863964237</v>
      </c>
    </row>
    <row r="36" spans="1:6">
      <c r="A36" s="23">
        <v>34</v>
      </c>
      <c r="B36" s="45">
        <v>156492.99801740106</v>
      </c>
      <c r="C36" s="24" t="s">
        <v>4</v>
      </c>
      <c r="D36" s="43">
        <v>3.9980174010561313</v>
      </c>
      <c r="E36" s="5">
        <v>1.4060831780683199E-5</v>
      </c>
      <c r="F36" s="27">
        <v>3.9980174010561313</v>
      </c>
    </row>
    <row r="37" spans="1:6">
      <c r="A37" s="23">
        <v>35</v>
      </c>
      <c r="B37" s="45">
        <v>156492.99805955566</v>
      </c>
      <c r="C37" s="24" t="s">
        <v>4</v>
      </c>
      <c r="D37" s="43">
        <v>3.9980595556553453</v>
      </c>
      <c r="E37" s="5">
        <v>1.0543875872785589E-5</v>
      </c>
      <c r="F37" s="27">
        <v>3.9980595556553453</v>
      </c>
    </row>
    <row r="38" spans="1:6">
      <c r="A38" s="23">
        <v>36</v>
      </c>
      <c r="B38" s="45">
        <v>156492.99809116684</v>
      </c>
      <c r="C38" s="24" t="s">
        <v>4</v>
      </c>
      <c r="D38" s="43">
        <v>3.9980911668390036</v>
      </c>
      <c r="E38" s="5">
        <v>7.906631509159861E-6</v>
      </c>
      <c r="F38" s="27">
        <v>3.9980911668390036</v>
      </c>
    </row>
    <row r="39" spans="1:6">
      <c r="A39" s="23">
        <v>37</v>
      </c>
      <c r="B39" s="45">
        <v>156492.99811487165</v>
      </c>
      <c r="C39" s="24" t="s">
        <v>4</v>
      </c>
      <c r="D39" s="43">
        <v>3.9981148716469761</v>
      </c>
      <c r="E39" s="5">
        <v>5.9290313760596758E-6</v>
      </c>
      <c r="F39" s="27">
        <v>3.9981148716469761</v>
      </c>
    </row>
    <row r="40" spans="1:6">
      <c r="A40" s="23">
        <v>38</v>
      </c>
      <c r="B40" s="45">
        <v>156492.99813264754</v>
      </c>
      <c r="C40" s="24" t="s">
        <v>4</v>
      </c>
      <c r="D40" s="43">
        <v>3.9981326475390233</v>
      </c>
      <c r="E40" s="5">
        <v>4.4460683641860843E-6</v>
      </c>
      <c r="F40" s="27">
        <v>3.9981326475390233</v>
      </c>
    </row>
    <row r="41" spans="1:6">
      <c r="A41" s="23">
        <v>39</v>
      </c>
      <c r="B41" s="45">
        <v>156492.99814597744</v>
      </c>
      <c r="C41" s="24" t="s">
        <v>4</v>
      </c>
      <c r="D41" s="43">
        <v>3.9981459774426185</v>
      </c>
      <c r="E41" s="5">
        <v>3.334032352166828E-6</v>
      </c>
      <c r="F41" s="27">
        <v>3.9981459774426185</v>
      </c>
    </row>
    <row r="42" spans="1:6">
      <c r="A42" s="23">
        <v>40</v>
      </c>
      <c r="B42" s="45">
        <v>156492.99815597339</v>
      </c>
      <c r="C42" s="24" t="s">
        <v>4</v>
      </c>
      <c r="D42" s="43">
        <v>3.9981559733860195</v>
      </c>
      <c r="E42" s="5">
        <v>2.5001446814112245E-6</v>
      </c>
      <c r="F42" s="27">
        <v>3.9981559733860195</v>
      </c>
    </row>
    <row r="43" spans="1:6">
      <c r="A43" s="35">
        <v>41</v>
      </c>
      <c r="B43" s="46">
        <v>156492.99816346922</v>
      </c>
      <c r="C43" s="36" t="s">
        <v>4</v>
      </c>
      <c r="D43" s="44">
        <v>3.9981634692230728</v>
      </c>
      <c r="E43" s="5">
        <v>1.8748235694606632E-6</v>
      </c>
      <c r="F43" s="27">
        <v>3.9981634692230728</v>
      </c>
    </row>
    <row r="44" spans="1:6">
      <c r="A44" s="41">
        <v>42</v>
      </c>
      <c r="B44" s="47">
        <v>156492.99816909022</v>
      </c>
      <c r="C44" s="42" t="s">
        <v>4</v>
      </c>
      <c r="D44" s="27">
        <v>3.9981690902204718</v>
      </c>
      <c r="E44" s="5">
        <v>1.4058948420595715E-6</v>
      </c>
      <c r="F44" s="27">
        <v>3.9981690902204718</v>
      </c>
    </row>
    <row r="45" spans="1:6">
      <c r="A45" s="41">
        <v>43</v>
      </c>
      <c r="B45" s="47">
        <v>156492.99817330536</v>
      </c>
      <c r="C45" s="42" t="s">
        <v>4</v>
      </c>
      <c r="D45" s="27">
        <v>3.9981733053573407</v>
      </c>
      <c r="E45" s="5">
        <v>1.0542667840610921E-6</v>
      </c>
      <c r="F45" s="27">
        <v>3.9981733053573407</v>
      </c>
    </row>
    <row r="46" spans="1:6">
      <c r="A46" s="41">
        <v>44</v>
      </c>
      <c r="B46" s="47">
        <v>156492.99817646624</v>
      </c>
      <c r="C46" s="42" t="s">
        <v>4</v>
      </c>
      <c r="D46" s="27">
        <v>3.9981764662370551</v>
      </c>
      <c r="E46" s="5">
        <v>7.9058096610746359E-7</v>
      </c>
      <c r="F46" s="27">
        <v>3.9981764662370551</v>
      </c>
    </row>
    <row r="47" spans="1:6">
      <c r="A47" s="41">
        <v>45</v>
      </c>
      <c r="B47" s="47">
        <v>156492.99817883651</v>
      </c>
      <c r="C47" s="42" t="s">
        <v>4</v>
      </c>
      <c r="D47" s="27">
        <v>3.9981788365112152</v>
      </c>
      <c r="E47" s="5">
        <v>5.928388054087383E-7</v>
      </c>
      <c r="F47" s="27">
        <v>3.9981788365112152</v>
      </c>
    </row>
    <row r="48" spans="1:6">
      <c r="A48" s="41">
        <v>46</v>
      </c>
      <c r="B48" s="47">
        <v>156492.99818061394</v>
      </c>
      <c r="C48" s="42" t="s">
        <v>4</v>
      </c>
      <c r="D48" s="27">
        <v>3.9981806139403488</v>
      </c>
      <c r="E48" s="5">
        <v>4.4455968738122124E-7</v>
      </c>
      <c r="F48" s="27">
        <v>3.9981806139403488</v>
      </c>
    </row>
    <row r="49" spans="1:6">
      <c r="A49" s="41">
        <v>47</v>
      </c>
      <c r="B49" s="47">
        <v>156492.99818194684</v>
      </c>
      <c r="C49" s="42" t="s">
        <v>4</v>
      </c>
      <c r="D49" s="27">
        <v>3.9981819468375761</v>
      </c>
      <c r="E49" s="5">
        <v>3.3337594169961039E-7</v>
      </c>
      <c r="F49" s="27">
        <v>3.9981819468375761</v>
      </c>
    </row>
    <row r="50" spans="1:6">
      <c r="A50" s="41">
        <v>48</v>
      </c>
      <c r="B50" s="47">
        <v>156492.99818294635</v>
      </c>
      <c r="C50" s="42" t="s">
        <v>4</v>
      </c>
      <c r="D50" s="27">
        <v>3.9981829463504255</v>
      </c>
      <c r="E50" s="5">
        <v>2.4999183695634103E-7</v>
      </c>
      <c r="F50" s="27">
        <v>3.9981829463504255</v>
      </c>
    </row>
    <row r="51" spans="1:6">
      <c r="A51" s="41">
        <v>49</v>
      </c>
      <c r="B51" s="47">
        <v>156492.99818369586</v>
      </c>
      <c r="C51" s="42" t="s">
        <v>4</v>
      </c>
      <c r="D51" s="27">
        <v>3.9981836958613712</v>
      </c>
      <c r="E51" s="5">
        <v>1.8746289397197867E-7</v>
      </c>
      <c r="F51" s="27">
        <v>3.9981836958613712</v>
      </c>
    </row>
    <row r="52" spans="1:6">
      <c r="A52" s="41">
        <v>50</v>
      </c>
      <c r="B52" s="47">
        <v>156492.99818425791</v>
      </c>
      <c r="C52" s="42" t="s">
        <v>4</v>
      </c>
      <c r="D52" s="27">
        <v>3.998184257914545</v>
      </c>
      <c r="E52" s="5">
        <v>1.4057712614911561E-7</v>
      </c>
      <c r="F52" s="27">
        <v>3.998184257914545</v>
      </c>
    </row>
    <row r="53" spans="1:6">
      <c r="A53" s="41">
        <v>51</v>
      </c>
      <c r="B53" s="47">
        <v>156492.9981846794</v>
      </c>
      <c r="C53" s="42" t="s">
        <v>4</v>
      </c>
      <c r="D53" s="27">
        <v>3.9981846793962177</v>
      </c>
      <c r="E53" s="5">
        <v>1.0541827126653301E-7</v>
      </c>
      <c r="F53" s="27">
        <v>3.9981846793962177</v>
      </c>
    </row>
    <row r="54" spans="1:6">
      <c r="A54" s="41">
        <v>52</v>
      </c>
      <c r="B54" s="47">
        <v>156492.99818499546</v>
      </c>
      <c r="C54" s="42" t="s">
        <v>4</v>
      </c>
      <c r="D54" s="27">
        <v>3.9981849954638164</v>
      </c>
      <c r="E54" s="5">
        <v>7.9052776223398132E-8</v>
      </c>
      <c r="F54" s="27">
        <v>3.9981849954638164</v>
      </c>
    </row>
    <row r="55" spans="1:6">
      <c r="A55" s="41">
        <v>53</v>
      </c>
      <c r="B55" s="47">
        <v>156492.99818523249</v>
      </c>
      <c r="C55" s="42" t="s">
        <v>4</v>
      </c>
      <c r="D55" s="27">
        <v>3.9981852324854117</v>
      </c>
      <c r="E55" s="5">
        <v>5.9282298219955971E-8</v>
      </c>
      <c r="F55" s="27">
        <v>3.9981852324854117</v>
      </c>
    </row>
    <row r="56" spans="1:6">
      <c r="A56" s="41">
        <v>54</v>
      </c>
      <c r="B56" s="47">
        <v>156492.99818541022</v>
      </c>
      <c r="C56" s="42" t="s">
        <v>4</v>
      </c>
      <c r="D56" s="27">
        <v>3.9981854102225043</v>
      </c>
      <c r="E56" s="5">
        <v>4.4454441769018573E-8</v>
      </c>
      <c r="F56" s="27">
        <v>3.9981854102225043</v>
      </c>
    </row>
    <row r="57" spans="1:6">
      <c r="A57" s="41">
        <v>55</v>
      </c>
      <c r="B57" s="47">
        <v>156492.99818554349</v>
      </c>
      <c r="C57" s="42" t="s">
        <v>4</v>
      </c>
      <c r="D57" s="27">
        <v>3.9981855434889439</v>
      </c>
      <c r="E57" s="5">
        <v>3.3331730769826195E-8</v>
      </c>
      <c r="F57" s="27">
        <v>3.9981855434889439</v>
      </c>
    </row>
    <row r="58" spans="1:6">
      <c r="A58" s="41">
        <v>56</v>
      </c>
      <c r="B58" s="47">
        <v>156492.99818564343</v>
      </c>
      <c r="C58" s="42" t="s">
        <v>4</v>
      </c>
      <c r="D58" s="27">
        <v>3.9981856434314977</v>
      </c>
      <c r="E58" s="5">
        <v>2.4996977429219177E-8</v>
      </c>
      <c r="F58" s="27">
        <v>3.9981856434314977</v>
      </c>
    </row>
    <row r="59" spans="1:6">
      <c r="A59" s="41">
        <v>57</v>
      </c>
      <c r="B59" s="47">
        <v>156492.99818571837</v>
      </c>
      <c r="C59" s="42" t="s">
        <v>4</v>
      </c>
      <c r="D59" s="27">
        <v>3.9981857183738612</v>
      </c>
      <c r="E59" s="5">
        <v>1.8744092973574126E-8</v>
      </c>
      <c r="F59" s="27">
        <v>3.9981857183738612</v>
      </c>
    </row>
    <row r="60" spans="1:6">
      <c r="A60" s="41">
        <v>58</v>
      </c>
      <c r="B60" s="47">
        <v>156492.99818577457</v>
      </c>
      <c r="C60" s="42" t="s">
        <v>4</v>
      </c>
      <c r="D60" s="27">
        <v>3.9981857745733578</v>
      </c>
      <c r="E60" s="5">
        <v>1.4056249651857141E-8</v>
      </c>
      <c r="F60" s="27">
        <v>3.9981857745733578</v>
      </c>
    </row>
    <row r="61" spans="1:6">
      <c r="A61" s="41">
        <v>59</v>
      </c>
      <c r="B61" s="47">
        <v>156492.99818581672</v>
      </c>
      <c r="C61" s="42" t="s">
        <v>4</v>
      </c>
      <c r="D61" s="27">
        <v>3.9981858167157043</v>
      </c>
      <c r="E61" s="5">
        <v>1.054036727591713E-8</v>
      </c>
      <c r="F61" s="27">
        <v>3.9981858167157043</v>
      </c>
    </row>
    <row r="62" spans="1:6">
      <c r="A62" s="41">
        <v>60</v>
      </c>
      <c r="B62" s="47">
        <v>156492.99818584832</v>
      </c>
      <c r="C62" s="42" t="s">
        <v>4</v>
      </c>
      <c r="D62" s="27">
        <v>3.9981858483224642</v>
      </c>
      <c r="E62" s="5">
        <v>7.9052753736133409E-9</v>
      </c>
      <c r="F62" s="27">
        <v>3.9981858483224642</v>
      </c>
    </row>
    <row r="63" spans="1:6">
      <c r="A63" s="41">
        <v>61</v>
      </c>
      <c r="B63" s="47">
        <v>156492.99818587204</v>
      </c>
      <c r="C63" s="42" t="s">
        <v>4</v>
      </c>
      <c r="D63" s="27">
        <v>3.998185872042086</v>
      </c>
      <c r="E63" s="5">
        <v>5.932596112857063E-9</v>
      </c>
      <c r="F63" s="27">
        <v>3.998185872042086</v>
      </c>
    </row>
    <row r="64" spans="1:6">
      <c r="A64" s="41">
        <v>62</v>
      </c>
      <c r="B64" s="47">
        <v>156492.99818588982</v>
      </c>
      <c r="C64" s="42" t="s">
        <v>4</v>
      </c>
      <c r="D64" s="27">
        <v>3.9981858898245264</v>
      </c>
      <c r="E64" s="5">
        <v>4.4476272434982758E-9</v>
      </c>
      <c r="F64" s="27">
        <v>3.9981858898245264</v>
      </c>
    </row>
    <row r="65" spans="1:6">
      <c r="A65" s="41">
        <v>63</v>
      </c>
      <c r="B65" s="47">
        <v>156492.99818590315</v>
      </c>
      <c r="C65" s="42" t="s">
        <v>4</v>
      </c>
      <c r="D65" s="27">
        <v>3.9981859031540807</v>
      </c>
      <c r="E65" s="5">
        <v>3.3339006030480109E-9</v>
      </c>
      <c r="F65" s="27">
        <v>3.9981859031540807</v>
      </c>
    </row>
    <row r="66" spans="1:6">
      <c r="A66" s="41">
        <v>64</v>
      </c>
      <c r="B66" s="47">
        <v>156492.99818591314</v>
      </c>
      <c r="C66" s="42" t="s">
        <v>4</v>
      </c>
      <c r="D66" s="27">
        <v>3.9981859131366946</v>
      </c>
      <c r="E66" s="5">
        <v>2.4967858144826623E-9</v>
      </c>
      <c r="F66" s="27">
        <v>3.9981859131366946</v>
      </c>
    </row>
    <row r="67" spans="1:6">
      <c r="A67" s="41">
        <v>65</v>
      </c>
      <c r="B67" s="47">
        <v>156492.99818592065</v>
      </c>
      <c r="C67" s="42" t="s">
        <v>4</v>
      </c>
      <c r="D67" s="27">
        <v>3.9981859206454828</v>
      </c>
      <c r="E67" s="5">
        <v>1.8780488003736749E-9</v>
      </c>
      <c r="F67" s="27">
        <v>3.9981859206454828</v>
      </c>
    </row>
    <row r="68" spans="1:6">
      <c r="A68" s="41">
        <v>66</v>
      </c>
      <c r="B68" s="47">
        <v>156492.99818592623</v>
      </c>
      <c r="C68" s="42" t="s">
        <v>4</v>
      </c>
      <c r="D68" s="27">
        <v>3.9981859262334183</v>
      </c>
      <c r="E68" s="5">
        <v>1.3976177092811965E-9</v>
      </c>
      <c r="F68" s="27">
        <v>3.9981859262334183</v>
      </c>
    </row>
    <row r="69" spans="1:6">
      <c r="A69" s="41">
        <v>67</v>
      </c>
      <c r="B69" s="47">
        <v>156492.99818593042</v>
      </c>
      <c r="C69" s="42" t="s">
        <v>4</v>
      </c>
      <c r="D69" s="27">
        <v>3.9981859304243699</v>
      </c>
      <c r="E69" s="5">
        <v>1.0482132804958958E-9</v>
      </c>
      <c r="F69" s="27">
        <v>3.9981859304243699</v>
      </c>
    </row>
    <row r="70" spans="1:6">
      <c r="A70" s="41">
        <v>68</v>
      </c>
      <c r="B70" s="47">
        <v>156492.99818593357</v>
      </c>
      <c r="C70" s="42" t="s">
        <v>4</v>
      </c>
      <c r="D70" s="27">
        <v>3.9981859335675836</v>
      </c>
      <c r="E70" s="5">
        <v>7.8615995954785856E-10</v>
      </c>
      <c r="F70" s="27">
        <v>3.9981859335675836</v>
      </c>
    </row>
    <row r="71" spans="1:6">
      <c r="A71" s="41">
        <v>69</v>
      </c>
      <c r="B71" s="47">
        <v>156492.99818593595</v>
      </c>
      <c r="C71" s="42" t="s">
        <v>4</v>
      </c>
      <c r="D71" s="27">
        <v>3.9981859359540977</v>
      </c>
      <c r="E71" s="5">
        <v>5.9689922807633809E-10</v>
      </c>
      <c r="F71" s="27">
        <v>3.9981859359540977</v>
      </c>
    </row>
    <row r="72" spans="1:6">
      <c r="A72" s="41">
        <v>70</v>
      </c>
      <c r="B72" s="47">
        <v>156492.99818593773</v>
      </c>
      <c r="C72" s="42" t="s">
        <v>4</v>
      </c>
      <c r="D72" s="27">
        <v>3.9981859377294313</v>
      </c>
      <c r="E72" s="5">
        <v>4.4403479135271968E-10</v>
      </c>
      <c r="F72" s="27">
        <v>3.9981859377294313</v>
      </c>
    </row>
    <row r="73" spans="1:6">
      <c r="A73" s="41">
        <v>71</v>
      </c>
      <c r="B73" s="47">
        <v>156492.99818593907</v>
      </c>
      <c r="C73" s="42" t="s">
        <v>4</v>
      </c>
      <c r="D73" s="27">
        <v>3.9981859390682075</v>
      </c>
      <c r="E73" s="5">
        <v>3.3484590808451519E-10</v>
      </c>
      <c r="F73" s="27">
        <v>3.9981859390682075</v>
      </c>
    </row>
    <row r="74" spans="1:6">
      <c r="A74" s="41">
        <v>72</v>
      </c>
      <c r="B74" s="47">
        <v>156492.99818594009</v>
      </c>
      <c r="C74" s="42" t="s">
        <v>4</v>
      </c>
      <c r="D74" s="27">
        <v>3.9981859400868416</v>
      </c>
      <c r="E74" s="5">
        <v>2.5477406041377759E-10</v>
      </c>
      <c r="F74" s="27">
        <v>3.9981859400868416</v>
      </c>
    </row>
    <row r="75" spans="1:6">
      <c r="A75" s="41">
        <v>73</v>
      </c>
      <c r="B75" s="47">
        <v>156492.99818594081</v>
      </c>
      <c r="C75" s="42" t="s">
        <v>4</v>
      </c>
      <c r="D75" s="27">
        <v>3.9981859408144373</v>
      </c>
      <c r="E75" s="5">
        <v>1.8198147167776269E-10</v>
      </c>
      <c r="F75" s="27">
        <v>3.9981859408144373</v>
      </c>
    </row>
    <row r="76" spans="1:6">
      <c r="A76" s="41">
        <v>74</v>
      </c>
      <c r="B76" s="47">
        <v>156492.99818594137</v>
      </c>
      <c r="C76" s="42" t="s">
        <v>4</v>
      </c>
      <c r="D76" s="27">
        <v>3.9981859413674101</v>
      </c>
      <c r="E76" s="5">
        <v>1.3830591844993054E-10</v>
      </c>
      <c r="F76" s="27">
        <v>3.9981859413674101</v>
      </c>
    </row>
    <row r="77" spans="1:6">
      <c r="A77" s="41">
        <v>75</v>
      </c>
      <c r="B77" s="47">
        <v>156492.9981859418</v>
      </c>
      <c r="C77" s="42" t="s">
        <v>4</v>
      </c>
      <c r="D77" s="27">
        <v>3.9981859418039676</v>
      </c>
      <c r="E77" s="5">
        <v>1.091888829716858E-10</v>
      </c>
      <c r="F77" s="27">
        <v>3.9981859418039676</v>
      </c>
    </row>
    <row r="78" spans="1:6">
      <c r="A78" s="41">
        <v>76</v>
      </c>
      <c r="B78" s="47">
        <v>156492.99818594212</v>
      </c>
      <c r="C78" s="42" t="s">
        <v>4</v>
      </c>
      <c r="D78" s="27">
        <v>3.9981859421241097</v>
      </c>
      <c r="E78" s="5">
        <v>8.0071847503826626E-11</v>
      </c>
      <c r="F78" s="27">
        <v>3.9981859421241097</v>
      </c>
    </row>
    <row r="79" spans="1:6">
      <c r="A79" s="41">
        <v>77</v>
      </c>
      <c r="B79" s="47">
        <v>156492.99818594236</v>
      </c>
      <c r="C79" s="42" t="s">
        <v>4</v>
      </c>
      <c r="D79" s="27">
        <v>3.9981859423569404</v>
      </c>
      <c r="E79" s="5">
        <v>5.8234070907211008E-11</v>
      </c>
      <c r="F79" s="27">
        <v>3.9981859423569404</v>
      </c>
    </row>
    <row r="80" spans="1:6">
      <c r="A80" s="41">
        <v>78</v>
      </c>
      <c r="B80" s="47">
        <v>156492.99818594253</v>
      </c>
      <c r="C80" s="42" t="s">
        <v>4</v>
      </c>
      <c r="D80" s="27">
        <v>3.9981859425315633</v>
      </c>
      <c r="E80" s="5">
        <v>4.3675553177864844E-11</v>
      </c>
      <c r="F80" s="27">
        <v>3.9981859425315633</v>
      </c>
    </row>
    <row r="81" spans="1:6">
      <c r="A81" s="41">
        <v>79</v>
      </c>
      <c r="B81" s="47">
        <v>156492.99818594265</v>
      </c>
      <c r="C81" s="42" t="s">
        <v>4</v>
      </c>
      <c r="D81" s="27">
        <v>3.9981859426479787</v>
      </c>
      <c r="E81" s="5">
        <v>2.9117035450638194E-11</v>
      </c>
      <c r="F81" s="27">
        <v>3.9981859426479787</v>
      </c>
    </row>
    <row r="82" spans="1:6">
      <c r="A82" s="41">
        <v>80</v>
      </c>
      <c r="B82" s="47">
        <v>156492.99818594274</v>
      </c>
      <c r="C82" s="42" t="s">
        <v>4</v>
      </c>
      <c r="D82" s="27">
        <v>3.9981859427352902</v>
      </c>
      <c r="E82" s="5">
        <v>2.1837776587342794E-11</v>
      </c>
      <c r="F82" s="27">
        <v>3.9981859427352902</v>
      </c>
    </row>
    <row r="83" spans="1:6">
      <c r="A83" s="41">
        <v>81</v>
      </c>
      <c r="B83" s="47">
        <v>156492.99818594282</v>
      </c>
      <c r="C83" s="42" t="s">
        <v>4</v>
      </c>
      <c r="D83" s="27">
        <v>3.9981859428226016</v>
      </c>
      <c r="E83" s="5">
        <v>2.1837776586865905E-11</v>
      </c>
      <c r="F83" s="27">
        <v>3.9981859428226016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(c)</vt:lpstr>
      <vt:lpstr>Iteration Method</vt:lpstr>
      <vt:lpstr>Example Boeing 767-300</vt:lpstr>
      <vt:lpstr>DmG</vt:lpstr>
      <vt:lpstr>DmL</vt:lpstr>
      <vt:lpstr>mF</vt:lpstr>
      <vt:lpstr>mFmMTO</vt:lpstr>
      <vt:lpstr>mMPL</vt:lpstr>
      <vt:lpstr>mMTO</vt:lpstr>
      <vt:lpstr>mMTOG</vt:lpstr>
      <vt:lpstr>mOE</vt:lpstr>
      <vt:lpstr>mOEmMTO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SCHOLZ</dc:creator>
  <cp:lastModifiedBy>Dieter SCHOLZ</cp:lastModifiedBy>
  <cp:lastPrinted>2019-09-17T09:22:45Z</cp:lastPrinted>
  <dcterms:created xsi:type="dcterms:W3CDTF">2019-06-17T09:46:12Z</dcterms:created>
  <dcterms:modified xsi:type="dcterms:W3CDTF">2020-10-04T08:48:21Z</dcterms:modified>
</cp:coreProperties>
</file>