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1160"/>
  </bookViews>
  <sheets>
    <sheet name="(c)" sheetId="17" r:id="rId1"/>
    <sheet name="Sensitivity_Test" sheetId="12" r:id="rId2"/>
    <sheet name="Results " sheetId="16" r:id="rId3"/>
  </sheets>
  <externalReferences>
    <externalReference r:id="rId4"/>
    <externalReference r:id="rId5"/>
    <externalReference r:id="rId6"/>
  </externalReferences>
  <definedNames>
    <definedName name="A" localSheetId="0">[1]Inputs_Outputs!$B$4</definedName>
    <definedName name="a" localSheetId="2">#REF!</definedName>
    <definedName name="a">#REF!</definedName>
    <definedName name="a_sound">[1]Inputs_Outputs!$J$5</definedName>
    <definedName name="BPR" localSheetId="0">[1]Inputs_Outputs!$F$3</definedName>
    <definedName name="BPR" localSheetId="2">#REF!</definedName>
    <definedName name="BPR">#REF!</definedName>
    <definedName name="c_dw">[1]Fuel!$C$23</definedName>
    <definedName name="Cd">[1]Fuel!$C$31</definedName>
    <definedName name="Cd0">[1]Fuel!$C$28</definedName>
    <definedName name="Cdoc">[1]DOC!$C$92</definedName>
    <definedName name="CF_AIC">[1]Environmental!$C$65</definedName>
    <definedName name="CF_NOx">[1]Environmental!$C$64</definedName>
    <definedName name="CL" localSheetId="0">[1]Fuel!$C$29</definedName>
    <definedName name="CL" localSheetId="2">#REF!</definedName>
    <definedName name="CL">#REF!</definedName>
    <definedName name="CL_m" localSheetId="2">#REF!</definedName>
    <definedName name="CL_m">#REF!</definedName>
    <definedName name="d_f">[1]Inputs_Outputs!#REF!</definedName>
    <definedName name="df">[1]Inputs_Outputs!#REF!</definedName>
    <definedName name="DmG" localSheetId="0">'[2]Schneeballfaktor '!$B$32</definedName>
    <definedName name="DmG" localSheetId="2">#REF!</definedName>
    <definedName name="DmG">#REF!</definedName>
    <definedName name="DmL" localSheetId="0">'[2]Schneeballfaktor '!$B$4</definedName>
    <definedName name="DmL" localSheetId="2">#REF!</definedName>
    <definedName name="DmL">#REF!</definedName>
    <definedName name="e" localSheetId="0">[1]Fuel!$C$15</definedName>
    <definedName name="e" localSheetId="2">#REF!</definedName>
    <definedName name="E">Sensitivity_Test!$C$48</definedName>
    <definedName name="E_glide">[1]Fuel!$C$33</definedName>
    <definedName name="EI_NOx">[1]Environmental!$C$50</definedName>
    <definedName name="FL">'[1]Flight time'!$B$167</definedName>
    <definedName name="fuel_km">[1]Fuel!$I$41</definedName>
    <definedName name="fuel_mile">[1]Fuel!$I$42</definedName>
    <definedName name="g" localSheetId="0">[1]Inputs_Outputs!$N$2</definedName>
    <definedName name="g" localSheetId="2">#REF!</definedName>
    <definedName name="g">Sensitivity_Test!$C$38</definedName>
    <definedName name="gamma" localSheetId="0">#REF!</definedName>
    <definedName name="gamma" localSheetId="2">#REF!</definedName>
    <definedName name="gamma">#REF!</definedName>
    <definedName name="H">[1]Inputs_Outputs!$J$3</definedName>
    <definedName name="Hft">[1]Inputs_Outputs!$J$4</definedName>
    <definedName name="k_inf">[1]DOC!$C$10</definedName>
    <definedName name="L">[1]Inputs_Outputs!$N$4</definedName>
    <definedName name="L_D" localSheetId="0">#REF!</definedName>
    <definedName name="L_D" localSheetId="2">#REF!</definedName>
    <definedName name="L_D">#REF!</definedName>
    <definedName name="L_D_max" localSheetId="0">#REF!</definedName>
    <definedName name="L_D_max" localSheetId="2">#REF!</definedName>
    <definedName name="L_D_max">#REF!</definedName>
    <definedName name="M" localSheetId="0">[1]Inputs_Outputs!$J$2</definedName>
    <definedName name="M" localSheetId="2">#REF!</definedName>
    <definedName name="M">#REF!</definedName>
    <definedName name="m_e">[1]Inputs_Outputs!$F$8</definedName>
    <definedName name="M_opt">[1]Inputs_Outputs!$B$13</definedName>
    <definedName name="m_PL">[1]DOC!$C$84</definedName>
    <definedName name="m_PLmax">[1]Inputs_Outputs!$B$10</definedName>
    <definedName name="mF" localSheetId="0">'[2]Schneeballfaktor '!$B$9</definedName>
    <definedName name="mF" localSheetId="2">#REF!</definedName>
    <definedName name="mF">#REF!</definedName>
    <definedName name="Mff">[1]DOC!$C$43</definedName>
    <definedName name="mFmMTO" localSheetId="0">'[2]Schneeballfaktor '!$B$8</definedName>
    <definedName name="mFmMTO" localSheetId="2">#REF!</definedName>
    <definedName name="mFmMTO">#REF!</definedName>
    <definedName name="mFOB">[1]DOC!$C$50</definedName>
    <definedName name="mMPL" localSheetId="0">'[2]Schneeballfaktor '!$B$10</definedName>
    <definedName name="mMPL" localSheetId="2">#REF!</definedName>
    <definedName name="mMPL">#REF!</definedName>
    <definedName name="mMTO" localSheetId="0">'[2]Schneeballfaktor '!$B$5</definedName>
    <definedName name="mMTO" localSheetId="2">#REF!</definedName>
    <definedName name="mMTO">#REF!</definedName>
    <definedName name="mMTOG" localSheetId="0">'[2]Schneeballfaktor '!$B$13</definedName>
    <definedName name="mMTOG" localSheetId="2">#REF!</definedName>
    <definedName name="mMTOG">#REF!</definedName>
    <definedName name="mOE" localSheetId="0">'[2]Schneeballfaktor '!$B$7</definedName>
    <definedName name="mOE" localSheetId="2">#REF!</definedName>
    <definedName name="mOE">#REF!</definedName>
    <definedName name="mOEmMTO" localSheetId="0">'[2]Schneeballfaktor '!$B$6</definedName>
    <definedName name="mOEmMTO" localSheetId="2">#REF!</definedName>
    <definedName name="mOEmMTO">#REF!</definedName>
    <definedName name="MTOW">[1]Inputs_Outputs!$B$2</definedName>
    <definedName name="MZFW">[1]Inputs_Outputs!$B$6</definedName>
    <definedName name="n_E">[1]Inputs_Outputs!$F$2</definedName>
    <definedName name="n_PAX">[1]Inputs_Outputs!$B$11</definedName>
    <definedName name="n_shafts">[1]Inputs_Outputs!$F$7</definedName>
    <definedName name="n_stages">[1]Inputs_Outputs!$F$6</definedName>
    <definedName name="nt_a">[1]DOC!$C$40</definedName>
    <definedName name="OAPR">[1]Inputs_Outputs!$F$5</definedName>
    <definedName name="OEW">[1]Inputs_Outputs!$B$9</definedName>
    <definedName name="p">[1]Inputs_Outputs!$J$7</definedName>
    <definedName name="p_t">[1]Inputs_Outputs!$N$9</definedName>
    <definedName name="p0" localSheetId="0">[1]Inputs_Outputs!$N$6</definedName>
    <definedName name="p0" localSheetId="2">#REF!</definedName>
    <definedName name="p0">#REF!</definedName>
    <definedName name="phi">[1]Inputs_Outputs!$B$7</definedName>
    <definedName name="phi_rad">[1]Inputs_Outputs!$B$8</definedName>
    <definedName name="price_fuel">[1]DOC!$C$7</definedName>
    <definedName name="R.">Sensitivity_Test!$C$35</definedName>
    <definedName name="R_const">[1]Inputs_Outputs!$N$3</definedName>
    <definedName name="range">[1]Inputs_Outputs!$J$12</definedName>
    <definedName name="range_added">'[1]Flight time'!$B$170</definedName>
    <definedName name="range_mile">[1]DOC!$D$41</definedName>
    <definedName name="rho">[1]Inputs_Outputs!$J$8</definedName>
    <definedName name="rho_t">[1]Inputs_Outputs!$N$10</definedName>
    <definedName name="rho0">[1]Inputs_Outputs!$N$7</definedName>
    <definedName name="SFC" localSheetId="0">[3]Sensitivity_Test!$C$49</definedName>
    <definedName name="SFC">Sensitivity_Test!$C$49</definedName>
    <definedName name="SS">[1]Inputs_Outputs!$B$3</definedName>
    <definedName name="Swet">[1]Inputs_Outputs!#REF!</definedName>
    <definedName name="T">[1]Inputs_Outputs!$J$6</definedName>
    <definedName name="T_t">[1]Inputs_Outputs!$N$8</definedName>
    <definedName name="T_to">[1]Inputs_Outputs!$F$4</definedName>
    <definedName name="T0">[1]Inputs_Outputs!$N$5</definedName>
    <definedName name="TAS">[1]Inputs_Outputs!$J$10</definedName>
    <definedName name="TAS_regulated">'[1]Flight time'!$B$166</definedName>
    <definedName name="tb">[1]DOC!$C$79</definedName>
    <definedName name="tf">[1]DOC!$C$59</definedName>
    <definedName name="tf_added">'[1]Flight time'!$B$168</definedName>
    <definedName name="TSFC">[1]Fuel!$I$35</definedName>
    <definedName name="Uaf">[1]DOC!$C$96</definedName>
    <definedName name="V_CR" localSheetId="0">#REF!</definedName>
    <definedName name="V_CR" localSheetId="2">#REF!</definedName>
    <definedName name="V_CR">#REF!</definedName>
    <definedName name="Vcr" localSheetId="0">[3]Sensitivity_Test!$C$39</definedName>
    <definedName name="Vcr">Sensitivity_Test!$C$39</definedName>
    <definedName name="w_co2">[1]Inputs_Outputs!$B$164</definedName>
    <definedName name="w_doc">[1]Inputs_Outputs!$B$157</definedName>
    <definedName name="w_env">[1]Inputs_Outputs!$B$158</definedName>
    <definedName name="w_resource">[1]Inputs_Outputs!$B$163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6"/>
  <c r="H8" s="1"/>
  <c r="A8"/>
  <c r="G7"/>
  <c r="H7" s="1"/>
  <c r="A7"/>
  <c r="H6"/>
  <c r="G6"/>
  <c r="A6"/>
  <c r="G5"/>
  <c r="H5" s="1"/>
  <c r="A5"/>
  <c r="C20" i="12" l="1"/>
  <c r="C31" l="1"/>
  <c r="C35"/>
  <c r="C25" l="1"/>
  <c r="C15" l="1"/>
  <c r="C10" s="1"/>
</calcChain>
</file>

<file path=xl/sharedStrings.xml><?xml version="1.0" encoding="utf-8"?>
<sst xmlns="http://schemas.openxmlformats.org/spreadsheetml/2006/main" count="60" uniqueCount="54">
  <si>
    <t>e</t>
  </si>
  <si>
    <t>g</t>
  </si>
  <si>
    <t>m/s²</t>
  </si>
  <si>
    <t>m</t>
  </si>
  <si>
    <t>m/s</t>
  </si>
  <si>
    <r>
      <t>V</t>
    </r>
    <r>
      <rPr>
        <vertAlign val="subscript"/>
        <sz val="10"/>
        <rFont val="Arial"/>
        <family val="2"/>
      </rPr>
      <t>CR</t>
    </r>
  </si>
  <si>
    <t>NM -&gt; m</t>
  </si>
  <si>
    <t>m/NM</t>
  </si>
  <si>
    <t>R</t>
  </si>
  <si>
    <r>
      <t>SFC</t>
    </r>
    <r>
      <rPr>
        <vertAlign val="subscript"/>
        <sz val="10"/>
        <rFont val="Arial"/>
        <family val="2"/>
      </rPr>
      <t>CR</t>
    </r>
  </si>
  <si>
    <t>Kraftstoffmassenanteil</t>
  </si>
  <si>
    <t>kg</t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</si>
  <si>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</si>
  <si>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</si>
  <si>
    <t>B</t>
  </si>
  <si>
    <t>E</t>
  </si>
  <si>
    <t>Mass growth factor</t>
  </si>
  <si>
    <r>
      <t>k</t>
    </r>
    <r>
      <rPr>
        <b/>
        <vertAlign val="subscript"/>
        <sz val="10"/>
        <rFont val="Arial"/>
        <family val="2"/>
      </rPr>
      <t>MGW</t>
    </r>
  </si>
  <si>
    <t xml:space="preserve">Payload Fraction </t>
  </si>
  <si>
    <t>Operating empty mass fraction</t>
  </si>
  <si>
    <t>Fuel mass fraction</t>
  </si>
  <si>
    <t>Calculating fuel mass fraction</t>
  </si>
  <si>
    <r>
      <t>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/m</t>
    </r>
    <r>
      <rPr>
        <b/>
        <vertAlign val="subscript"/>
        <sz val="10"/>
        <rFont val="Arial"/>
        <family val="2"/>
      </rPr>
      <t>MTO</t>
    </r>
  </si>
  <si>
    <r>
      <t>m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>/m</t>
    </r>
    <r>
      <rPr>
        <b/>
        <vertAlign val="subscript"/>
        <sz val="10"/>
        <rFont val="Arial"/>
        <family val="2"/>
      </rPr>
      <t>MTO</t>
    </r>
  </si>
  <si>
    <t>This parameter is varied</t>
  </si>
  <si>
    <t>Breguet factor</t>
  </si>
  <si>
    <t>Conversion factor</t>
  </si>
  <si>
    <t>Design Range</t>
  </si>
  <si>
    <r>
      <t>m</t>
    </r>
    <r>
      <rPr>
        <b/>
        <vertAlign val="subscript"/>
        <sz val="10"/>
        <rFont val="Arial"/>
        <family val="2"/>
      </rPr>
      <t>MPL</t>
    </r>
    <r>
      <rPr>
        <b/>
        <sz val="10"/>
        <rFont val="Arial"/>
        <family val="2"/>
      </rPr>
      <t>/m</t>
    </r>
    <r>
      <rPr>
        <b/>
        <vertAlign val="subscript"/>
        <sz val="10"/>
        <rFont val="Arial"/>
        <family val="2"/>
      </rPr>
      <t>MTO</t>
    </r>
  </si>
  <si>
    <t>Difference [%]</t>
  </si>
  <si>
    <t>Effect [%]</t>
  </si>
  <si>
    <t>Acceleration of gravity</t>
  </si>
  <si>
    <t>Cruise speed</t>
  </si>
  <si>
    <t>Euler's number</t>
  </si>
  <si>
    <t>Maximum take-off mass</t>
  </si>
  <si>
    <t>Operating empty mass</t>
  </si>
  <si>
    <t>Technology paramter</t>
  </si>
  <si>
    <t>Glide Ration</t>
  </si>
  <si>
    <t xml:space="preserve">Specific fuel consumptio </t>
  </si>
  <si>
    <t>Sensitivity Test with Technolgy [A320-200]</t>
  </si>
  <si>
    <t>This parameter is assumed to be constant</t>
  </si>
  <si>
    <t xml:space="preserve">Effect on original additional kg </t>
  </si>
  <si>
    <t>Copyright © 2020</t>
  </si>
  <si>
    <t>John Singh Cheema</t>
  </si>
  <si>
    <t>The spreadsheet for the Master Project</t>
  </si>
  <si>
    <r>
      <t>"</t>
    </r>
    <r>
      <rPr>
        <b/>
        <sz val="10"/>
        <color indexed="8"/>
        <rFont val="Arial Unicode MS"/>
        <family val="2"/>
      </rPr>
      <t>The Mass Growth Factor – Snowball Effects in Aircraft Design</t>
    </r>
    <r>
      <rPr>
        <sz val="10"/>
        <color indexed="8"/>
        <rFont val="Arial Unicode MS"/>
        <family val="2"/>
      </rPr>
      <t>"</t>
    </r>
  </si>
  <si>
    <t>is free software: you can redistribute it and/or modify it</t>
  </si>
  <si>
    <t>under the terms of the GNU General Public License as published by</t>
  </si>
  <si>
    <t>the Free Software Foundation, License Version 3.</t>
  </si>
  <si>
    <t>The spreadsheet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</si>
  <si>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</si>
  <si>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</si>
  <si>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</si>
  <si>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 xml:space="preserve">http://www.gnu.org/licenses/ </t>
  </si>
</sst>
</file>

<file path=xl/styles.xml><?xml version="1.0" encoding="utf-8"?>
<styleSheet xmlns="http://schemas.openxmlformats.org/spreadsheetml/2006/main">
  <numFmts count="1">
    <numFmt numFmtId="164" formatCode="0.0000"/>
  </numFmts>
  <fonts count="17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3333CC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vertAlign val="subscript"/>
      <sz val="10"/>
      <name val="Arial"/>
      <family val="2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 applyBorder="1"/>
    <xf numFmtId="1" fontId="2" fillId="0" borderId="0" xfId="0" applyNumberFormat="1" applyFont="1"/>
    <xf numFmtId="1" fontId="3" fillId="0" borderId="0" xfId="0" applyNumberFormat="1" applyFont="1"/>
    <xf numFmtId="11" fontId="2" fillId="0" borderId="0" xfId="0" applyNumberFormat="1" applyFont="1"/>
    <xf numFmtId="0" fontId="3" fillId="0" borderId="0" xfId="0" applyFont="1" applyFill="1" applyBorder="1"/>
    <xf numFmtId="0" fontId="0" fillId="0" borderId="0" xfId="0" applyFill="1"/>
    <xf numFmtId="164" fontId="7" fillId="0" borderId="0" xfId="0" applyNumberFormat="1" applyFont="1"/>
    <xf numFmtId="0" fontId="5" fillId="0" borderId="0" xfId="0" applyFont="1" applyFill="1"/>
    <xf numFmtId="0" fontId="1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3" fillId="6" borderId="0" xfId="0" applyFont="1" applyFill="1"/>
    <xf numFmtId="0" fontId="3" fillId="0" borderId="0" xfId="0" applyFont="1" applyFill="1"/>
    <xf numFmtId="0" fontId="0" fillId="0" borderId="0" xfId="0" applyBorder="1"/>
    <xf numFmtId="0" fontId="6" fillId="0" borderId="0" xfId="0" applyFont="1" applyBorder="1" applyAlignment="1"/>
    <xf numFmtId="0" fontId="6" fillId="9" borderId="0" xfId="0" applyFont="1" applyFill="1" applyAlignment="1">
      <alignment vertical="center"/>
    </xf>
    <xf numFmtId="0" fontId="1" fillId="4" borderId="0" xfId="1" applyFont="1" applyFill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3" fillId="0" borderId="0" xfId="1"/>
    <xf numFmtId="0" fontId="3" fillId="4" borderId="0" xfId="1" applyNumberFormat="1" applyFill="1" applyAlignment="1">
      <alignment horizontal="center" vertical="center"/>
    </xf>
    <xf numFmtId="0" fontId="1" fillId="3" borderId="0" xfId="1" applyFont="1" applyFill="1" applyAlignment="1">
      <alignment horizontal="center" vertical="center"/>
    </xf>
    <xf numFmtId="2" fontId="3" fillId="2" borderId="0" xfId="1" applyNumberFormat="1" applyFill="1" applyAlignment="1">
      <alignment horizontal="center" vertical="center"/>
    </xf>
    <xf numFmtId="0" fontId="3" fillId="4" borderId="0" xfId="1" applyNumberFormat="1" applyFont="1" applyFill="1" applyAlignment="1">
      <alignment horizontal="center" vertical="center"/>
    </xf>
    <xf numFmtId="0" fontId="3" fillId="0" borderId="0" xfId="1" applyAlignment="1">
      <alignment horizontal="center" vertical="center"/>
    </xf>
    <xf numFmtId="2" fontId="3" fillId="2" borderId="0" xfId="1" applyNumberFormat="1" applyFill="1" applyAlignment="1">
      <alignment horizontal="center"/>
    </xf>
    <xf numFmtId="2" fontId="3" fillId="0" borderId="0" xfId="1" applyNumberForma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NumberFormat="1" applyFill="1"/>
    <xf numFmtId="0" fontId="3" fillId="0" borderId="0" xfId="1" applyFill="1"/>
    <xf numFmtId="0" fontId="1" fillId="0" borderId="0" xfId="1" applyFont="1"/>
    <xf numFmtId="0" fontId="3" fillId="10" borderId="0" xfId="2" applyFont="1" applyFill="1"/>
    <xf numFmtId="0" fontId="12" fillId="10" borderId="0" xfId="2" applyFill="1"/>
    <xf numFmtId="0" fontId="12" fillId="0" borderId="0" xfId="2"/>
    <xf numFmtId="0" fontId="13" fillId="10" borderId="0" xfId="2" applyFont="1" applyFill="1"/>
    <xf numFmtId="0" fontId="16" fillId="10" borderId="0" xfId="3" applyFont="1" applyFill="1" applyAlignment="1" applyProtection="1"/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1" fillId="3" borderId="0" xfId="1" applyFont="1" applyFill="1" applyAlignment="1">
      <alignment horizontal="center" vertical="center"/>
    </xf>
  </cellXfs>
  <cellStyles count="4">
    <cellStyle name="Hyperlink" xfId="3" builtinId="8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colors>
    <mruColors>
      <color rgb="FFCC0000"/>
      <color rgb="FFFF0000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180975</xdr:rowOff>
    </xdr:from>
    <xdr:to>
      <xdr:col>3</xdr:col>
      <xdr:colOff>57150</xdr:colOff>
      <xdr:row>7</xdr:row>
      <xdr:rowOff>38100</xdr:rowOff>
    </xdr:to>
    <xdr:pic>
      <xdr:nvPicPr>
        <xdr:cNvPr id="2" name="Picture 5" descr="gplv3-127x5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61975"/>
          <a:ext cx="22669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137584</xdr:colOff>
      <xdr:row>17</xdr:row>
      <xdr:rowOff>105832</xdr:rowOff>
    </xdr:from>
    <xdr:to>
      <xdr:col>7</xdr:col>
      <xdr:colOff>0</xdr:colOff>
      <xdr:row>19</xdr:row>
      <xdr:rowOff>162982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6084" y="2889249"/>
          <a:ext cx="2200275" cy="3746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222250</xdr:colOff>
      <xdr:row>8</xdr:row>
      <xdr:rowOff>21167</xdr:rowOff>
    </xdr:from>
    <xdr:to>
      <xdr:col>5</xdr:col>
      <xdr:colOff>539750</xdr:colOff>
      <xdr:row>11</xdr:row>
      <xdr:rowOff>67784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1333500"/>
          <a:ext cx="1079500" cy="54403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500060</xdr:colOff>
      <xdr:row>8</xdr:row>
      <xdr:rowOff>105833</xdr:rowOff>
    </xdr:from>
    <xdr:to>
      <xdr:col>15</xdr:col>
      <xdr:colOff>469900</xdr:colOff>
      <xdr:row>12</xdr:row>
      <xdr:rowOff>61383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643" y="1418166"/>
          <a:ext cx="4256090" cy="61171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751416</xdr:colOff>
      <xdr:row>4</xdr:row>
      <xdr:rowOff>63501</xdr:rowOff>
    </xdr:from>
    <xdr:to>
      <xdr:col>11</xdr:col>
      <xdr:colOff>571500</xdr:colOff>
      <xdr:row>6</xdr:row>
      <xdr:rowOff>137585</xdr:rowOff>
    </xdr:to>
    <xdr:sp macro="" textlink="">
      <xdr:nvSpPr>
        <xdr:cNvPr id="5" name="Textfeld 4"/>
        <xdr:cNvSpPr txBox="1"/>
      </xdr:nvSpPr>
      <xdr:spPr>
        <a:xfrm>
          <a:off x="9143999" y="740834"/>
          <a:ext cx="1820334" cy="391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800"/>
            <a:t>Alternative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HAW/Arbeiten/Caers/Ergebnisse/PassengerAircraftMinimumFu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HT\HAM-WI41\Shop\Praktikanten\03_Praktikanten\John\Sonstiges\Projekt\Projekt%20im%20Master\Flugzeuge%20Auswertung%20und%20Erkenntnisse\7.11_Erkenntnis_Flugzeug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ensitivity_with_Ran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_Outputs"/>
      <sheetName val="Fuel"/>
      <sheetName val="DOC"/>
      <sheetName val="Environmental"/>
      <sheetName val="Flight time"/>
      <sheetName val="Extra information"/>
    </sheetNames>
    <sheetDataSet>
      <sheetData sheetId="0">
        <row r="2">
          <cell r="B2">
            <v>73500</v>
          </cell>
          <cell r="F2">
            <v>2</v>
          </cell>
          <cell r="J2">
            <v>0.9</v>
          </cell>
          <cell r="N2">
            <v>9.8066499999999994</v>
          </cell>
        </row>
        <row r="3">
          <cell r="B3">
            <v>122.4</v>
          </cell>
          <cell r="F3">
            <v>5.7</v>
          </cell>
          <cell r="J3">
            <v>12500</v>
          </cell>
          <cell r="N3">
            <v>287.053</v>
          </cell>
        </row>
        <row r="4">
          <cell r="B4">
            <v>9.5</v>
          </cell>
          <cell r="F4">
            <v>120000</v>
          </cell>
          <cell r="J4">
            <v>41010.49868766404</v>
          </cell>
          <cell r="N4">
            <v>6.4999999999999997E-3</v>
          </cell>
        </row>
        <row r="5">
          <cell r="F5">
            <v>32.6</v>
          </cell>
          <cell r="J5">
            <v>295.06956032434113</v>
          </cell>
          <cell r="N5">
            <v>288.14999999999998</v>
          </cell>
        </row>
        <row r="6">
          <cell r="B6">
            <v>60500</v>
          </cell>
          <cell r="F6">
            <v>18</v>
          </cell>
          <cell r="J6">
            <v>216.65</v>
          </cell>
          <cell r="N6">
            <v>101325</v>
          </cell>
        </row>
        <row r="7">
          <cell r="B7">
            <v>25</v>
          </cell>
          <cell r="F7">
            <v>2</v>
          </cell>
          <cell r="J7">
            <v>17884.531472127925</v>
          </cell>
          <cell r="N7">
            <v>1.1225000000000001</v>
          </cell>
        </row>
        <row r="8">
          <cell r="B8">
            <v>0.43633231299858238</v>
          </cell>
          <cell r="F8">
            <v>2380</v>
          </cell>
          <cell r="J8">
            <v>0.28726392255536015</v>
          </cell>
          <cell r="N8">
            <v>216.65</v>
          </cell>
        </row>
        <row r="9">
          <cell r="B9">
            <v>42600</v>
          </cell>
          <cell r="N9">
            <v>22657</v>
          </cell>
        </row>
        <row r="10">
          <cell r="B10">
            <v>17900</v>
          </cell>
          <cell r="J10">
            <v>516.21240575100717</v>
          </cell>
          <cell r="N10">
            <v>0.36392000000000002</v>
          </cell>
        </row>
        <row r="11">
          <cell r="B11">
            <v>150</v>
          </cell>
        </row>
        <row r="12">
          <cell r="J12">
            <v>1500</v>
          </cell>
        </row>
        <row r="13">
          <cell r="B13">
            <v>0.78</v>
          </cell>
        </row>
        <row r="157">
          <cell r="B157">
            <v>0.5</v>
          </cell>
        </row>
        <row r="158">
          <cell r="B158">
            <v>0.5</v>
          </cell>
        </row>
        <row r="163">
          <cell r="B163">
            <v>0.5</v>
          </cell>
        </row>
        <row r="164">
          <cell r="B164">
            <v>0.5</v>
          </cell>
        </row>
      </sheetData>
      <sheetData sheetId="1">
        <row r="15">
          <cell r="C15">
            <v>0.57793155638612903</v>
          </cell>
        </row>
        <row r="23">
          <cell r="C23" t="str">
            <v/>
          </cell>
        </row>
        <row r="28">
          <cell r="C28">
            <v>1.1273111577958602E-2</v>
          </cell>
        </row>
        <row r="29">
          <cell r="C29">
            <v>0.58135534282882717</v>
          </cell>
        </row>
        <row r="31">
          <cell r="C31" t="e">
            <v>#VALUE!</v>
          </cell>
        </row>
        <row r="33">
          <cell r="C33" t="e">
            <v>#VALUE!</v>
          </cell>
        </row>
        <row r="35">
          <cell r="I35">
            <v>1.831465106715439E-5</v>
          </cell>
        </row>
        <row r="41">
          <cell r="I41" t="e">
            <v>#VALUE!</v>
          </cell>
        </row>
        <row r="42">
          <cell r="I42" t="e">
            <v>#VALUE!</v>
          </cell>
        </row>
      </sheetData>
      <sheetData sheetId="2">
        <row r="7">
          <cell r="C7">
            <v>1.76</v>
          </cell>
        </row>
        <row r="10">
          <cell r="C10">
            <v>2.131410279024593</v>
          </cell>
        </row>
        <row r="40">
          <cell r="C40">
            <v>1505</v>
          </cell>
        </row>
        <row r="41">
          <cell r="D41">
            <v>809.93520518358537</v>
          </cell>
        </row>
        <row r="43">
          <cell r="C43" t="e">
            <v>#VALUE!</v>
          </cell>
        </row>
        <row r="50">
          <cell r="C50" t="e">
            <v>#VALUE!</v>
          </cell>
        </row>
        <row r="59">
          <cell r="C59">
            <v>1.7412726422869818</v>
          </cell>
        </row>
        <row r="79">
          <cell r="C79">
            <v>1.9912726422869818</v>
          </cell>
        </row>
        <row r="84">
          <cell r="C84" t="e">
            <v>#VALUE!</v>
          </cell>
        </row>
        <row r="92">
          <cell r="C92" t="e">
            <v>#VALUE!</v>
          </cell>
        </row>
        <row r="96">
          <cell r="C96">
            <v>2621.0589309815036</v>
          </cell>
        </row>
      </sheetData>
      <sheetData sheetId="3">
        <row r="50">
          <cell r="C50" t="e">
            <v>#VALUE!</v>
          </cell>
        </row>
        <row r="64">
          <cell r="C64">
            <v>260.50657953811276</v>
          </cell>
        </row>
        <row r="65">
          <cell r="C65">
            <v>23.862727604905828</v>
          </cell>
        </row>
      </sheetData>
      <sheetData sheetId="4">
        <row r="166">
          <cell r="B166">
            <v>290</v>
          </cell>
        </row>
        <row r="167">
          <cell r="B167">
            <v>410</v>
          </cell>
        </row>
        <row r="168">
          <cell r="B168">
            <v>0.68350831146106727</v>
          </cell>
        </row>
        <row r="170">
          <cell r="B170">
            <v>488.75045848362186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F_mMTO"/>
      <sheetName val="Schneeballfaktor "/>
      <sheetName val="Flugzeuge 1940-1972"/>
      <sheetName val="Flugzeuge 1980-present"/>
      <sheetName val="Ergebnisvergleich"/>
    </sheetNames>
    <sheetDataSet>
      <sheetData sheetId="0" refreshError="1"/>
      <sheetData sheetId="1">
        <row r="4">
          <cell r="B4">
            <v>1</v>
          </cell>
        </row>
        <row r="5">
          <cell r="B5">
            <v>90000</v>
          </cell>
        </row>
        <row r="6">
          <cell r="B6">
            <v>0.48333333333333334</v>
          </cell>
        </row>
        <row r="7">
          <cell r="B7">
            <v>43500</v>
          </cell>
        </row>
        <row r="8">
          <cell r="B8">
            <v>0.29444444444444445</v>
          </cell>
        </row>
        <row r="9">
          <cell r="B9">
            <v>26500</v>
          </cell>
        </row>
        <row r="10">
          <cell r="B10">
            <v>20000</v>
          </cell>
        </row>
        <row r="13">
          <cell r="B13">
            <v>90004.500225011288</v>
          </cell>
        </row>
        <row r="32">
          <cell r="B32">
            <v>4.5002250112884212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y_Test"/>
      <sheetName val="Result of Sensitivity Test"/>
      <sheetName val="(c)"/>
    </sheetNames>
    <sheetDataSet>
      <sheetData sheetId="0">
        <row r="39">
          <cell r="C39">
            <v>230</v>
          </cell>
        </row>
        <row r="49">
          <cell r="C49">
            <v>1.63E-5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nu.org/licens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A23" sqref="A23"/>
    </sheetView>
  </sheetViews>
  <sheetFormatPr baseColWidth="10" defaultRowHeight="15"/>
  <cols>
    <col min="1" max="16384" width="11.42578125" style="36"/>
  </cols>
  <sheetData>
    <row r="1" spans="1:6">
      <c r="A1" s="34" t="s">
        <v>42</v>
      </c>
      <c r="B1" s="35"/>
      <c r="C1" s="35"/>
      <c r="D1" s="35"/>
      <c r="E1" s="35"/>
      <c r="F1" s="35"/>
    </row>
    <row r="2" spans="1:6">
      <c r="A2" s="34" t="s">
        <v>43</v>
      </c>
      <c r="B2" s="35"/>
      <c r="C2" s="35"/>
      <c r="D2" s="35"/>
      <c r="E2" s="35"/>
      <c r="F2" s="35"/>
    </row>
    <row r="3" spans="1:6">
      <c r="A3" s="35"/>
      <c r="B3" s="35"/>
      <c r="C3" s="35"/>
      <c r="D3" s="35"/>
      <c r="E3" s="35"/>
      <c r="F3" s="35"/>
    </row>
    <row r="4" spans="1:6">
      <c r="A4" s="35"/>
      <c r="B4" s="35"/>
      <c r="C4" s="35"/>
      <c r="D4" s="35"/>
      <c r="E4" s="35"/>
      <c r="F4" s="35"/>
    </row>
    <row r="5" spans="1:6">
      <c r="A5" s="35"/>
      <c r="B5" s="35"/>
      <c r="C5" s="35"/>
      <c r="D5" s="35"/>
      <c r="E5" s="35"/>
      <c r="F5" s="35"/>
    </row>
    <row r="6" spans="1:6">
      <c r="A6" s="35"/>
      <c r="B6" s="35"/>
      <c r="C6" s="35"/>
      <c r="D6" s="35"/>
      <c r="E6" s="35"/>
      <c r="F6" s="35"/>
    </row>
    <row r="7" spans="1:6">
      <c r="A7" s="35"/>
      <c r="B7" s="35"/>
      <c r="C7" s="35"/>
      <c r="D7" s="35"/>
      <c r="E7" s="35"/>
      <c r="F7" s="35"/>
    </row>
    <row r="8" spans="1:6">
      <c r="A8" s="35"/>
      <c r="B8" s="35"/>
      <c r="C8" s="35"/>
      <c r="D8" s="35"/>
      <c r="E8" s="35"/>
      <c r="F8" s="35"/>
    </row>
    <row r="9" spans="1:6" ht="15.75">
      <c r="A9" s="37" t="s">
        <v>44</v>
      </c>
      <c r="B9" s="35"/>
      <c r="C9" s="35"/>
      <c r="D9" s="35"/>
      <c r="E9" s="35"/>
      <c r="F9" s="35"/>
    </row>
    <row r="10" spans="1:6" ht="15.75">
      <c r="A10" s="37" t="s">
        <v>45</v>
      </c>
      <c r="B10" s="35"/>
      <c r="C10" s="35"/>
      <c r="D10" s="35"/>
      <c r="E10" s="35"/>
      <c r="F10" s="35"/>
    </row>
    <row r="11" spans="1:6" ht="15.75">
      <c r="A11" s="37"/>
      <c r="B11" s="35"/>
      <c r="C11" s="35"/>
      <c r="D11" s="35"/>
      <c r="E11" s="35"/>
      <c r="F11" s="35"/>
    </row>
    <row r="12" spans="1:6" ht="15.75">
      <c r="A12" s="37" t="s">
        <v>46</v>
      </c>
      <c r="B12" s="35"/>
      <c r="C12" s="35"/>
      <c r="D12" s="35"/>
      <c r="E12" s="35"/>
      <c r="F12" s="35"/>
    </row>
    <row r="13" spans="1:6" ht="15.75">
      <c r="A13" s="37" t="s">
        <v>47</v>
      </c>
      <c r="B13" s="35"/>
      <c r="C13" s="35"/>
      <c r="D13" s="35"/>
      <c r="E13" s="35"/>
      <c r="F13" s="35"/>
    </row>
    <row r="14" spans="1:6" ht="15.75">
      <c r="A14" s="37" t="s">
        <v>48</v>
      </c>
      <c r="B14" s="35"/>
      <c r="C14" s="35"/>
      <c r="D14" s="35"/>
      <c r="E14" s="35"/>
      <c r="F14" s="35"/>
    </row>
    <row r="15" spans="1:6" ht="15.75">
      <c r="A15" s="37"/>
      <c r="B15" s="35"/>
      <c r="C15" s="35"/>
      <c r="D15" s="35"/>
      <c r="E15" s="35"/>
      <c r="F15" s="35"/>
    </row>
    <row r="16" spans="1:6" ht="15.75">
      <c r="A16" s="37" t="s">
        <v>49</v>
      </c>
      <c r="B16" s="35"/>
      <c r="C16" s="35"/>
      <c r="D16" s="35"/>
      <c r="E16" s="35"/>
      <c r="F16" s="35"/>
    </row>
    <row r="17" spans="1:6" ht="15.75">
      <c r="A17" s="37" t="s">
        <v>50</v>
      </c>
      <c r="B17" s="35"/>
      <c r="C17" s="35"/>
      <c r="D17" s="35"/>
      <c r="E17" s="35"/>
      <c r="F17" s="35"/>
    </row>
    <row r="18" spans="1:6" ht="15.75">
      <c r="A18" s="37" t="s">
        <v>51</v>
      </c>
      <c r="B18" s="35"/>
      <c r="C18" s="35"/>
      <c r="D18" s="35"/>
      <c r="E18" s="35"/>
      <c r="F18" s="35"/>
    </row>
    <row r="19" spans="1:6" ht="15.75">
      <c r="A19" s="37" t="s">
        <v>52</v>
      </c>
      <c r="B19" s="35"/>
      <c r="C19" s="35"/>
      <c r="D19" s="35"/>
      <c r="E19" s="35"/>
      <c r="F19" s="35"/>
    </row>
    <row r="20" spans="1:6">
      <c r="A20" s="35"/>
      <c r="B20" s="35"/>
      <c r="C20" s="35"/>
      <c r="D20" s="35"/>
      <c r="E20" s="35"/>
      <c r="F20" s="35"/>
    </row>
    <row r="21" spans="1:6">
      <c r="A21" s="38" t="s">
        <v>53</v>
      </c>
      <c r="B21" s="35"/>
      <c r="C21" s="35"/>
      <c r="D21" s="35"/>
      <c r="E21" s="35"/>
      <c r="F21" s="35"/>
    </row>
  </sheetData>
  <hyperlinks>
    <hyperlink ref="A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zoomScale="90" zoomScaleNormal="90" workbookViewId="0"/>
  </sheetViews>
  <sheetFormatPr baseColWidth="10" defaultRowHeight="12.75"/>
  <cols>
    <col min="1" max="1" width="33.28515625" customWidth="1"/>
    <col min="8" max="8" width="12.5703125" style="16" customWidth="1"/>
    <col min="11" max="11" width="18.5703125" customWidth="1"/>
  </cols>
  <sheetData>
    <row r="2" spans="1:15">
      <c r="A2" s="44" t="s">
        <v>39</v>
      </c>
      <c r="B2" s="44"/>
      <c r="C2" s="44"/>
      <c r="D2" s="44"/>
      <c r="E2" s="44"/>
      <c r="F2" s="44"/>
      <c r="J2" s="42"/>
      <c r="K2" s="42"/>
      <c r="L2" s="42"/>
    </row>
    <row r="3" spans="1:15">
      <c r="A3" s="44"/>
      <c r="B3" s="44"/>
      <c r="C3" s="44"/>
      <c r="D3" s="44"/>
      <c r="E3" s="44"/>
      <c r="F3" s="44"/>
    </row>
    <row r="4" spans="1:15" ht="15.75">
      <c r="A4" s="44"/>
      <c r="B4" s="44"/>
      <c r="C4" s="44"/>
      <c r="D4" s="44"/>
      <c r="E4" s="44"/>
      <c r="F4" s="44"/>
      <c r="J4" s="11"/>
      <c r="N4" s="12"/>
      <c r="O4" s="13"/>
    </row>
    <row r="8" spans="1:15">
      <c r="A8" s="45" t="s">
        <v>16</v>
      </c>
      <c r="B8" s="45"/>
      <c r="C8" s="45"/>
      <c r="D8" s="45"/>
    </row>
    <row r="10" spans="1:15" ht="14.25">
      <c r="A10" s="2"/>
      <c r="B10" s="11" t="s">
        <v>17</v>
      </c>
      <c r="C10">
        <f>1/C15</f>
        <v>3.3636124783380716</v>
      </c>
    </row>
    <row r="13" spans="1:15">
      <c r="A13" s="45" t="s">
        <v>18</v>
      </c>
      <c r="B13" s="45"/>
      <c r="C13" s="45"/>
      <c r="D13" s="45"/>
    </row>
    <row r="15" spans="1:15" ht="14.25">
      <c r="A15" s="2"/>
      <c r="B15" s="11" t="s">
        <v>28</v>
      </c>
      <c r="C15">
        <f>1-C20-C25</f>
        <v>0.29729940843069125</v>
      </c>
    </row>
    <row r="18" spans="1:15">
      <c r="A18" s="45" t="s">
        <v>19</v>
      </c>
      <c r="B18" s="45"/>
      <c r="C18" s="45"/>
      <c r="D18" s="45"/>
    </row>
    <row r="20" spans="1:15" ht="14.25">
      <c r="A20" s="2"/>
      <c r="B20" s="11" t="s">
        <v>22</v>
      </c>
      <c r="C20">
        <f>0.5967-0.00000166*C34</f>
        <v>0.59404400000000002</v>
      </c>
      <c r="H20" s="17"/>
    </row>
    <row r="23" spans="1:15">
      <c r="A23" s="45" t="s">
        <v>20</v>
      </c>
      <c r="B23" s="45"/>
      <c r="C23" s="45"/>
      <c r="D23" s="45"/>
    </row>
    <row r="25" spans="1:15" ht="14.25">
      <c r="B25" s="11" t="s">
        <v>23</v>
      </c>
      <c r="C25">
        <f>1-(POWER(C40,(-C35)/C31))</f>
        <v>0.10865659156930874</v>
      </c>
    </row>
    <row r="29" spans="1:15">
      <c r="A29" s="42" t="s">
        <v>21</v>
      </c>
      <c r="B29" s="42"/>
      <c r="C29" s="42"/>
      <c r="D29" s="42"/>
    </row>
    <row r="31" spans="1:15" ht="15">
      <c r="A31" s="2" t="s">
        <v>25</v>
      </c>
      <c r="B31" s="2" t="s">
        <v>14</v>
      </c>
      <c r="C31" s="4">
        <f>(E*Vcr)/(SFC*g)</f>
        <v>25761242.753419261</v>
      </c>
      <c r="D31" s="2" t="s">
        <v>3</v>
      </c>
      <c r="E31" s="43" t="s">
        <v>24</v>
      </c>
      <c r="F31" s="43"/>
      <c r="G31" s="43"/>
    </row>
    <row r="32" spans="1:15">
      <c r="L32" s="39"/>
      <c r="M32" s="39"/>
      <c r="N32" s="39"/>
      <c r="O32" s="39"/>
    </row>
    <row r="33" spans="1:15">
      <c r="A33" s="2" t="s">
        <v>26</v>
      </c>
      <c r="B33" s="5" t="s">
        <v>6</v>
      </c>
      <c r="C33">
        <v>1852</v>
      </c>
      <c r="D33" t="s">
        <v>7</v>
      </c>
      <c r="L33" s="39"/>
      <c r="M33" s="39"/>
      <c r="N33" s="39"/>
      <c r="O33" s="39"/>
    </row>
    <row r="34" spans="1:15">
      <c r="A34" s="14" t="s">
        <v>27</v>
      </c>
      <c r="B34" t="s">
        <v>8</v>
      </c>
      <c r="C34" s="5">
        <v>1600</v>
      </c>
      <c r="D34" s="1"/>
      <c r="E34" s="46" t="s">
        <v>40</v>
      </c>
      <c r="F34" s="46"/>
      <c r="G34" s="46"/>
      <c r="H34" s="46"/>
    </row>
    <row r="35" spans="1:15">
      <c r="A35" s="2" t="s">
        <v>27</v>
      </c>
      <c r="B35" t="s">
        <v>8</v>
      </c>
      <c r="C35" s="2">
        <f>C34*C33</f>
        <v>2963200</v>
      </c>
      <c r="D35" t="s">
        <v>3</v>
      </c>
      <c r="E35" s="18"/>
      <c r="F35" s="18"/>
      <c r="G35" s="18"/>
      <c r="H35" s="18"/>
    </row>
    <row r="36" spans="1:15">
      <c r="C36" s="2"/>
    </row>
    <row r="37" spans="1:15">
      <c r="C37" s="2"/>
    </row>
    <row r="38" spans="1:15">
      <c r="A38" s="2" t="s">
        <v>31</v>
      </c>
      <c r="B38" s="3" t="s">
        <v>1</v>
      </c>
      <c r="C38">
        <v>9.81</v>
      </c>
      <c r="D38" t="s">
        <v>2</v>
      </c>
    </row>
    <row r="39" spans="1:15" ht="15.75">
      <c r="A39" s="2" t="s">
        <v>32</v>
      </c>
      <c r="B39" t="s">
        <v>5</v>
      </c>
      <c r="C39">
        <v>230</v>
      </c>
      <c r="D39" s="2" t="s">
        <v>4</v>
      </c>
    </row>
    <row r="40" spans="1:15">
      <c r="A40" s="2" t="s">
        <v>33</v>
      </c>
      <c r="B40" s="3" t="s">
        <v>0</v>
      </c>
      <c r="C40">
        <v>2.7182818281827998</v>
      </c>
    </row>
    <row r="41" spans="1:15">
      <c r="B41" s="3"/>
    </row>
    <row r="42" spans="1:15" ht="15.75">
      <c r="A42" s="2" t="s">
        <v>34</v>
      </c>
      <c r="B42" s="7" t="s">
        <v>12</v>
      </c>
      <c r="C42">
        <v>73500</v>
      </c>
      <c r="D42" s="2" t="s">
        <v>11</v>
      </c>
    </row>
    <row r="43" spans="1:15" ht="15.75">
      <c r="A43" s="2" t="s">
        <v>35</v>
      </c>
      <c r="B43" s="7" t="s">
        <v>13</v>
      </c>
      <c r="C43">
        <v>42100</v>
      </c>
      <c r="D43" s="2" t="s">
        <v>11</v>
      </c>
    </row>
    <row r="44" spans="1:15">
      <c r="B44" s="3"/>
    </row>
    <row r="46" spans="1:15">
      <c r="A46" s="40" t="s">
        <v>36</v>
      </c>
      <c r="B46" s="41"/>
      <c r="C46" s="41"/>
      <c r="D46" s="41"/>
    </row>
    <row r="48" spans="1:15">
      <c r="A48" s="10" t="s">
        <v>37</v>
      </c>
      <c r="B48" s="2" t="s">
        <v>15</v>
      </c>
      <c r="C48" s="9">
        <v>17.91</v>
      </c>
    </row>
    <row r="49" spans="1:4" ht="15.75">
      <c r="A49" s="15" t="s">
        <v>38</v>
      </c>
      <c r="B49" s="8" t="s">
        <v>9</v>
      </c>
      <c r="C49" s="6">
        <v>1.63E-5</v>
      </c>
      <c r="D49" s="1"/>
    </row>
  </sheetData>
  <mergeCells count="14">
    <mergeCell ref="J2:L2"/>
    <mergeCell ref="E31:G31"/>
    <mergeCell ref="A2:F4"/>
    <mergeCell ref="A8:D8"/>
    <mergeCell ref="A13:D13"/>
    <mergeCell ref="A18:D18"/>
    <mergeCell ref="A23:D23"/>
    <mergeCell ref="A29:D29"/>
    <mergeCell ref="N32:O32"/>
    <mergeCell ref="N33:O33"/>
    <mergeCell ref="L32:M32"/>
    <mergeCell ref="L33:M33"/>
    <mergeCell ref="A46:D46"/>
    <mergeCell ref="E34:H3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3:H22"/>
  <sheetViews>
    <sheetView workbookViewId="0"/>
  </sheetViews>
  <sheetFormatPr baseColWidth="10" defaultRowHeight="12.75"/>
  <cols>
    <col min="1" max="2" width="11.42578125" style="22"/>
    <col min="3" max="3" width="15.28515625" style="32" customWidth="1"/>
    <col min="4" max="4" width="24.85546875" style="22" hidden="1" customWidth="1"/>
    <col min="5" max="6" width="11.42578125" style="32"/>
    <col min="7" max="7" width="15.5703125" style="32" customWidth="1"/>
    <col min="8" max="8" width="34.28515625" style="22" customWidth="1"/>
    <col min="9" max="16384" width="11.42578125" style="22"/>
  </cols>
  <sheetData>
    <row r="3" spans="1:8">
      <c r="A3" s="49" t="s">
        <v>25</v>
      </c>
      <c r="B3" s="49"/>
      <c r="C3" s="19" t="s">
        <v>29</v>
      </c>
      <c r="D3" s="20" t="s">
        <v>10</v>
      </c>
      <c r="E3" s="50" t="s">
        <v>16</v>
      </c>
      <c r="F3" s="50"/>
      <c r="G3" s="21" t="s">
        <v>30</v>
      </c>
      <c r="H3" s="33" t="s">
        <v>41</v>
      </c>
    </row>
    <row r="4" spans="1:8">
      <c r="A4" s="51">
        <v>25761242.753419261</v>
      </c>
      <c r="B4" s="51"/>
      <c r="C4" s="23">
        <v>0</v>
      </c>
      <c r="D4" s="24">
        <v>9.7958309928572462E-2</v>
      </c>
      <c r="E4" s="51">
        <v>3.3636124783380716</v>
      </c>
      <c r="F4" s="51"/>
      <c r="G4" s="25">
        <v>0</v>
      </c>
    </row>
    <row r="5" spans="1:8">
      <c r="A5" s="47">
        <f>A4*1.01</f>
        <v>26018855.180953454</v>
      </c>
      <c r="B5" s="47"/>
      <c r="C5" s="26">
        <v>1</v>
      </c>
      <c r="D5" s="27">
        <v>9.8887786461029914E-2</v>
      </c>
      <c r="E5" s="48">
        <v>3.3521600951636477</v>
      </c>
      <c r="F5" s="48"/>
      <c r="G5" s="28">
        <f>100-(E5*100/E4)</f>
        <v>0.34047867428779455</v>
      </c>
      <c r="H5" s="29">
        <f>G5*E4</f>
        <v>1.1452383174424297</v>
      </c>
    </row>
    <row r="6" spans="1:8">
      <c r="A6" s="47">
        <f>A4*1.02</f>
        <v>26276467.608487647</v>
      </c>
      <c r="B6" s="47"/>
      <c r="C6" s="26">
        <v>2</v>
      </c>
      <c r="D6" s="27">
        <v>9.9816305247704795E-2</v>
      </c>
      <c r="E6" s="48">
        <v>3.3409951820857824</v>
      </c>
      <c r="F6" s="48"/>
      <c r="G6" s="28">
        <f>100-(E6*100/E4)</f>
        <v>0.67241087961073731</v>
      </c>
      <c r="H6" s="29">
        <f>G6*E4</f>
        <v>2.2617296252289547</v>
      </c>
    </row>
    <row r="7" spans="1:8">
      <c r="A7" s="47">
        <f>A4*1.1</f>
        <v>28337367.028761189</v>
      </c>
      <c r="B7" s="47"/>
      <c r="C7" s="23">
        <v>10</v>
      </c>
      <c r="D7" s="27">
        <v>0.10721009490462552</v>
      </c>
      <c r="E7" s="48">
        <v>3.2608450928394324</v>
      </c>
      <c r="F7" s="48"/>
      <c r="G7" s="28">
        <f>100-(E7*100/E4)</f>
        <v>3.0552682914714211</v>
      </c>
      <c r="H7" s="29">
        <f>G7*E4</f>
        <v>10.276738549863913</v>
      </c>
    </row>
    <row r="8" spans="1:8">
      <c r="A8" s="47">
        <f>A4*1.2</f>
        <v>30913491.304103114</v>
      </c>
      <c r="B8" s="47"/>
      <c r="C8" s="23">
        <v>20</v>
      </c>
      <c r="D8" s="30">
        <v>0.11636698900569431</v>
      </c>
      <c r="E8" s="48">
        <v>3.1791233182763015</v>
      </c>
      <c r="F8" s="48"/>
      <c r="G8" s="28">
        <f>100-(E8*100/E4)</f>
        <v>5.4848518148239265</v>
      </c>
      <c r="H8" s="29">
        <f>G8*E4</f>
        <v>18.448916006176976</v>
      </c>
    </row>
    <row r="9" spans="1:8">
      <c r="A9" s="47"/>
      <c r="B9" s="47"/>
      <c r="C9" s="31"/>
      <c r="D9" s="27"/>
      <c r="E9" s="48"/>
      <c r="F9" s="48"/>
      <c r="G9" s="31"/>
    </row>
    <row r="10" spans="1:8">
      <c r="A10" s="47"/>
      <c r="B10" s="47"/>
      <c r="C10" s="31"/>
      <c r="D10" s="27"/>
      <c r="E10" s="48"/>
      <c r="F10" s="48"/>
      <c r="G10" s="31"/>
    </row>
    <row r="11" spans="1:8">
      <c r="A11" s="47"/>
      <c r="B11" s="47"/>
      <c r="C11" s="31"/>
      <c r="D11" s="27"/>
      <c r="E11" s="48"/>
      <c r="F11" s="48"/>
      <c r="G11" s="31"/>
    </row>
    <row r="12" spans="1:8">
      <c r="A12" s="47"/>
      <c r="B12" s="47"/>
      <c r="C12" s="31"/>
      <c r="D12" s="27"/>
      <c r="E12" s="48"/>
      <c r="F12" s="48"/>
      <c r="G12" s="31"/>
    </row>
    <row r="13" spans="1:8">
      <c r="A13" s="47"/>
      <c r="B13" s="47"/>
      <c r="C13" s="31"/>
      <c r="D13" s="27"/>
      <c r="E13" s="48"/>
      <c r="F13" s="48"/>
      <c r="G13" s="31"/>
    </row>
    <row r="14" spans="1:8">
      <c r="A14" s="47"/>
      <c r="B14" s="47"/>
      <c r="C14" s="31"/>
      <c r="D14" s="27"/>
      <c r="E14" s="48"/>
      <c r="F14" s="48"/>
      <c r="G14" s="31"/>
    </row>
    <row r="15" spans="1:8">
      <c r="A15" s="47"/>
      <c r="B15" s="47"/>
      <c r="C15" s="31"/>
      <c r="D15" s="27"/>
      <c r="E15" s="48"/>
      <c r="F15" s="48"/>
      <c r="G15" s="31"/>
    </row>
    <row r="16" spans="1:8">
      <c r="A16" s="47"/>
      <c r="B16" s="47"/>
      <c r="C16" s="31"/>
      <c r="D16" s="27"/>
      <c r="E16" s="48"/>
      <c r="F16" s="48"/>
      <c r="G16" s="31"/>
    </row>
    <row r="17" spans="1:7">
      <c r="A17" s="47"/>
      <c r="B17" s="47"/>
      <c r="C17" s="31"/>
      <c r="D17" s="27"/>
      <c r="E17" s="48"/>
      <c r="F17" s="48"/>
      <c r="G17" s="31"/>
    </row>
    <row r="18" spans="1:7">
      <c r="A18" s="47"/>
      <c r="B18" s="47"/>
      <c r="C18" s="31"/>
      <c r="D18" s="27"/>
      <c r="E18" s="48"/>
      <c r="F18" s="48"/>
      <c r="G18" s="31"/>
    </row>
    <row r="19" spans="1:7">
      <c r="A19" s="47"/>
      <c r="B19" s="47"/>
      <c r="C19" s="31"/>
      <c r="D19" s="27"/>
      <c r="E19" s="48"/>
      <c r="F19" s="48"/>
      <c r="G19" s="31"/>
    </row>
    <row r="20" spans="1:7">
      <c r="A20" s="47"/>
      <c r="B20" s="47"/>
      <c r="C20" s="31"/>
      <c r="D20" s="27"/>
      <c r="E20" s="48"/>
      <c r="F20" s="48"/>
      <c r="G20" s="31"/>
    </row>
    <row r="21" spans="1:7">
      <c r="C21" s="31"/>
      <c r="G21" s="31"/>
    </row>
    <row r="22" spans="1:7">
      <c r="C22" s="31"/>
      <c r="G22" s="31"/>
    </row>
  </sheetData>
  <mergeCells count="36"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(c)</vt:lpstr>
      <vt:lpstr>Sensitivity_Test</vt:lpstr>
      <vt:lpstr>Results </vt:lpstr>
      <vt:lpstr>E</vt:lpstr>
      <vt:lpstr>g</vt:lpstr>
      <vt:lpstr>R.</vt:lpstr>
      <vt:lpstr>SFC</vt:lpstr>
      <vt:lpstr>Vcr</vt:lpstr>
    </vt:vector>
  </TitlesOfParts>
  <Company>Lufthansa Technik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CHEEMA, JOHN</dc:creator>
  <cp:lastModifiedBy>Dieter SCHOLZ</cp:lastModifiedBy>
  <dcterms:created xsi:type="dcterms:W3CDTF">2019-09-19T11:44:25Z</dcterms:created>
  <dcterms:modified xsi:type="dcterms:W3CDTF">2020-10-04T08:49:30Z</dcterms:modified>
</cp:coreProperties>
</file>